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edeagro\PAGINA WEB NUEVA\WEB CON MOYAS COMUNICACIONES\ELABORACION WEB\ESTADISTICAS\AGRICULTURA\PRODUCCION AGRICOLA\"/>
    </mc:Choice>
  </mc:AlternateContent>
  <xr:revisionPtr revIDLastSave="0" documentId="13_ncr:1_{6D08F9C2-4545-4552-8BA2-B9F99A3E317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RODUCCION" sheetId="2" r:id="rId1"/>
    <sheet name="SUPERFICIE" sheetId="4" r:id="rId2"/>
    <sheet name="RENDIMIENTO" sheetId="5" r:id="rId3"/>
    <sheet name="BDatos" sheetId="1" r:id="rId4"/>
  </sheets>
  <definedNames>
    <definedName name="_xlnm._FilterDatabase" localSheetId="3" hidden="1">BDatos!$A$6:$G$2008</definedName>
  </definedNames>
  <calcPr calcId="181029"/>
  <pivotCaches>
    <pivotCache cacheId="13" r:id="rId5"/>
    <pivotCache cacheId="1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7" i="1" l="1"/>
  <c r="G416" i="1"/>
  <c r="G415" i="1"/>
  <c r="G1371" i="1" l="1"/>
  <c r="G1343" i="1"/>
  <c r="G1287" i="1" l="1"/>
  <c r="G1315" i="1"/>
  <c r="E1259" i="1"/>
  <c r="F1259" i="1"/>
  <c r="E1258" i="1"/>
  <c r="F1258" i="1"/>
  <c r="E1257" i="1"/>
  <c r="F1257" i="1"/>
  <c r="E1256" i="1"/>
  <c r="F1256" i="1"/>
  <c r="E1255" i="1"/>
  <c r="F1255" i="1"/>
  <c r="E1253" i="1"/>
  <c r="F1253" i="1"/>
  <c r="E1252" i="1"/>
  <c r="F1252" i="1"/>
  <c r="F1251" i="1"/>
  <c r="G1231" i="1"/>
  <c r="G1203" i="1"/>
  <c r="G1147" i="1"/>
  <c r="G1119" i="1"/>
  <c r="G1091" i="1"/>
  <c r="G1063" i="1"/>
  <c r="G1035" i="1"/>
  <c r="G1007" i="1"/>
  <c r="G979" i="1"/>
  <c r="E979" i="1"/>
  <c r="F979" i="1"/>
  <c r="E978" i="1"/>
  <c r="F978" i="1"/>
  <c r="E977" i="1"/>
  <c r="F977" i="1"/>
  <c r="E976" i="1"/>
  <c r="F976" i="1"/>
  <c r="E973" i="1"/>
  <c r="F973" i="1"/>
  <c r="E972" i="1"/>
  <c r="F972" i="1"/>
  <c r="E971" i="1"/>
  <c r="F971" i="1"/>
  <c r="G951" i="1"/>
  <c r="G923" i="1"/>
  <c r="E895" i="1"/>
  <c r="F895" i="1"/>
  <c r="E894" i="1"/>
  <c r="F894" i="1"/>
  <c r="E893" i="1"/>
  <c r="F893" i="1"/>
  <c r="E892" i="1"/>
  <c r="F892" i="1"/>
  <c r="E891" i="1"/>
  <c r="F891" i="1"/>
  <c r="E890" i="1"/>
  <c r="F890" i="1"/>
  <c r="E889" i="1"/>
  <c r="F889" i="1"/>
  <c r="E888" i="1"/>
  <c r="F888" i="1"/>
  <c r="E887" i="1"/>
  <c r="F887" i="1"/>
  <c r="G867" i="1"/>
  <c r="G839" i="1"/>
  <c r="G811" i="1"/>
  <c r="G783" i="1"/>
  <c r="G755" i="1"/>
  <c r="G727" i="1"/>
  <c r="G672" i="1"/>
  <c r="G644" i="1"/>
  <c r="G616" i="1"/>
  <c r="G588" i="1"/>
  <c r="G560" i="1"/>
  <c r="G511" i="1"/>
  <c r="G895" i="1" l="1"/>
  <c r="G1259" i="1"/>
  <c r="G464" i="1"/>
  <c r="G389" i="1"/>
  <c r="G388" i="1"/>
  <c r="G387" i="1"/>
  <c r="G361" i="1"/>
  <c r="G333" i="1"/>
  <c r="G305" i="1"/>
  <c r="G277" i="1"/>
  <c r="G249" i="1"/>
  <c r="G221" i="1"/>
  <c r="G193" i="1"/>
  <c r="G165" i="1"/>
  <c r="G118" i="1"/>
  <c r="G90" i="1"/>
  <c r="G62" i="1"/>
  <c r="G34" i="1"/>
  <c r="G33" i="1" l="1"/>
  <c r="G1370" i="1"/>
  <c r="G1342" i="1"/>
  <c r="G1314" i="1"/>
  <c r="G1286" i="1"/>
  <c r="F1254" i="1"/>
  <c r="E1254" i="1"/>
  <c r="G1230" i="1"/>
  <c r="G1202" i="1"/>
  <c r="G1174" i="1"/>
  <c r="G1146" i="1"/>
  <c r="G1118" i="1"/>
  <c r="G1090" i="1"/>
  <c r="G1062" i="1"/>
  <c r="G1034" i="1"/>
  <c r="G1006" i="1"/>
  <c r="G978" i="1"/>
  <c r="G977" i="1"/>
  <c r="G950" i="1"/>
  <c r="G922" i="1"/>
  <c r="G866" i="1"/>
  <c r="G838" i="1"/>
  <c r="G810" i="1"/>
  <c r="G782" i="1"/>
  <c r="G1258" i="1" l="1"/>
  <c r="G894" i="1"/>
  <c r="G754" i="1"/>
  <c r="G726" i="1"/>
  <c r="G699" i="1"/>
  <c r="G671" i="1"/>
  <c r="G643" i="1"/>
  <c r="G615" i="1"/>
  <c r="G587" i="1"/>
  <c r="G559" i="1"/>
  <c r="G510" i="1"/>
  <c r="G463" i="1" l="1"/>
  <c r="G360" i="1"/>
  <c r="G332" i="1"/>
  <c r="G304" i="1"/>
  <c r="G276" i="1"/>
  <c r="G248" i="1"/>
  <c r="G220" i="1"/>
  <c r="G192" i="1"/>
  <c r="G164" i="1"/>
  <c r="G117" i="1"/>
  <c r="G89" i="1"/>
  <c r="G61" i="1"/>
  <c r="G1369" i="1" l="1"/>
  <c r="G1341" i="1"/>
  <c r="G1313" i="1"/>
  <c r="G1285" i="1"/>
  <c r="G1229" i="1"/>
  <c r="G1195" i="1"/>
  <c r="G1196" i="1"/>
  <c r="G1197" i="1"/>
  <c r="G1198" i="1"/>
  <c r="G1199" i="1"/>
  <c r="G1200" i="1"/>
  <c r="G1201" i="1"/>
  <c r="G1173" i="1"/>
  <c r="G1145" i="1"/>
  <c r="G1111" i="1"/>
  <c r="G1112" i="1"/>
  <c r="G1113" i="1"/>
  <c r="G1114" i="1"/>
  <c r="G1115" i="1"/>
  <c r="G1116" i="1"/>
  <c r="G1117" i="1"/>
  <c r="G1087" i="1"/>
  <c r="G1088" i="1"/>
  <c r="G1089" i="1"/>
  <c r="G1061" i="1"/>
  <c r="G1033" i="1"/>
  <c r="G1005" i="1"/>
  <c r="G949" i="1"/>
  <c r="G1257" i="1" l="1"/>
  <c r="G921" i="1"/>
  <c r="G865" i="1"/>
  <c r="G837" i="1"/>
  <c r="G809" i="1"/>
  <c r="G781" i="1"/>
  <c r="G753" i="1"/>
  <c r="G723" i="1"/>
  <c r="G724" i="1"/>
  <c r="G725" i="1"/>
  <c r="G698" i="1"/>
  <c r="G670" i="1"/>
  <c r="G642" i="1"/>
  <c r="G614" i="1"/>
  <c r="G586" i="1"/>
  <c r="G558" i="1"/>
  <c r="G509" i="1"/>
  <c r="G462" i="1"/>
  <c r="G359" i="1"/>
  <c r="G330" i="1"/>
  <c r="G331" i="1"/>
  <c r="G329" i="1"/>
  <c r="G303" i="1"/>
  <c r="G275" i="1"/>
  <c r="G247" i="1"/>
  <c r="G219" i="1"/>
  <c r="G191" i="1"/>
  <c r="G163" i="1"/>
  <c r="G116" i="1"/>
  <c r="G88" i="1"/>
  <c r="G32" i="1"/>
  <c r="G60" i="1"/>
  <c r="G893" i="1" l="1"/>
  <c r="G1367" i="1"/>
  <c r="G1368" i="1"/>
  <c r="G1339" i="1"/>
  <c r="G1340" i="1"/>
  <c r="G1311" i="1"/>
  <c r="G1312" i="1"/>
  <c r="G1283" i="1"/>
  <c r="G1284" i="1"/>
  <c r="G1227" i="1"/>
  <c r="G1228" i="1"/>
  <c r="G1171" i="1"/>
  <c r="G1172" i="1"/>
  <c r="G1143" i="1"/>
  <c r="G1144" i="1"/>
  <c r="G1059" i="1"/>
  <c r="G1060" i="1"/>
  <c r="G1031" i="1"/>
  <c r="G1032" i="1"/>
  <c r="G1003" i="1"/>
  <c r="G1004" i="1"/>
  <c r="F975" i="1"/>
  <c r="F974" i="1"/>
  <c r="E975" i="1"/>
  <c r="E974" i="1"/>
  <c r="G947" i="1"/>
  <c r="G948" i="1"/>
  <c r="G920" i="1"/>
  <c r="G919" i="1"/>
  <c r="G1255" i="1" l="1"/>
  <c r="G1256" i="1"/>
  <c r="G976" i="1"/>
  <c r="G975" i="1"/>
  <c r="G892" i="1"/>
  <c r="G891" i="1"/>
  <c r="G863" i="1"/>
  <c r="G864" i="1"/>
  <c r="G835" i="1"/>
  <c r="G836" i="1"/>
  <c r="G807" i="1"/>
  <c r="G808" i="1"/>
  <c r="G780" i="1"/>
  <c r="G779" i="1"/>
  <c r="G751" i="1"/>
  <c r="G752" i="1"/>
  <c r="G696" i="1"/>
  <c r="G697" i="1"/>
  <c r="G668" i="1"/>
  <c r="G669" i="1"/>
  <c r="G640" i="1"/>
  <c r="G641" i="1"/>
  <c r="G611" i="1"/>
  <c r="G612" i="1"/>
  <c r="G613" i="1"/>
  <c r="G584" i="1"/>
  <c r="G585" i="1"/>
  <c r="G556" i="1"/>
  <c r="G557" i="1"/>
  <c r="G507" i="1"/>
  <c r="G508" i="1"/>
  <c r="G459" i="1"/>
  <c r="G460" i="1"/>
  <c r="G461" i="1"/>
  <c r="G413" i="1"/>
  <c r="G414" i="1"/>
  <c r="G385" i="1"/>
  <c r="G386" i="1"/>
  <c r="G357" i="1"/>
  <c r="G358" i="1"/>
  <c r="G301" i="1"/>
  <c r="G302" i="1"/>
  <c r="G273" i="1"/>
  <c r="G274" i="1"/>
  <c r="G245" i="1"/>
  <c r="G246" i="1"/>
  <c r="G216" i="1"/>
  <c r="G217" i="1"/>
  <c r="G218" i="1"/>
  <c r="G187" i="1"/>
  <c r="G188" i="1"/>
  <c r="G189" i="1"/>
  <c r="G190" i="1"/>
  <c r="G161" i="1"/>
  <c r="G162" i="1"/>
  <c r="G115" i="1"/>
  <c r="G114" i="1"/>
  <c r="G87" i="1"/>
  <c r="G86" i="1"/>
  <c r="G58" i="1"/>
  <c r="G59" i="1"/>
  <c r="G31" i="1"/>
  <c r="G30" i="1"/>
  <c r="G1365" i="1" l="1"/>
  <c r="G1366" i="1"/>
  <c r="G1338" i="1"/>
  <c r="G1337" i="1"/>
  <c r="G1310" i="1"/>
  <c r="G1309" i="1"/>
  <c r="G1279" i="1"/>
  <c r="G1280" i="1"/>
  <c r="G1281" i="1"/>
  <c r="G1282" i="1"/>
  <c r="E1251" i="1"/>
  <c r="G1226" i="1"/>
  <c r="G1225" i="1"/>
  <c r="G1170" i="1"/>
  <c r="G1169" i="1"/>
  <c r="G1142" i="1"/>
  <c r="G1141" i="1"/>
  <c r="G1253" i="1" l="1"/>
  <c r="G1254" i="1"/>
  <c r="G1086" i="1"/>
  <c r="G1085" i="1"/>
  <c r="G1084" i="1"/>
  <c r="G1083" i="1"/>
  <c r="G1058" i="1"/>
  <c r="G1057" i="1"/>
  <c r="G1030" i="1"/>
  <c r="G1029" i="1"/>
  <c r="G1002" i="1"/>
  <c r="G1001" i="1"/>
  <c r="G974" i="1"/>
  <c r="G973" i="1"/>
  <c r="G946" i="1"/>
  <c r="G945" i="1"/>
  <c r="G918" i="1"/>
  <c r="G917" i="1"/>
  <c r="G862" i="1"/>
  <c r="G861" i="1"/>
  <c r="G834" i="1"/>
  <c r="G833" i="1"/>
  <c r="G806" i="1"/>
  <c r="G805" i="1"/>
  <c r="G889" i="1" l="1"/>
  <c r="G890" i="1"/>
  <c r="G778" i="1"/>
  <c r="G777" i="1"/>
  <c r="G750" i="1"/>
  <c r="G749" i="1"/>
  <c r="G722" i="1"/>
  <c r="G721" i="1"/>
  <c r="G695" i="1"/>
  <c r="G694" i="1"/>
  <c r="G667" i="1"/>
  <c r="G666" i="1"/>
  <c r="G639" i="1"/>
  <c r="G638" i="1"/>
  <c r="G610" i="1"/>
  <c r="G583" i="1"/>
  <c r="G582" i="1"/>
  <c r="G555" i="1"/>
  <c r="G554" i="1"/>
  <c r="G506" i="1"/>
  <c r="G505" i="1"/>
  <c r="G458" i="1"/>
  <c r="G412" i="1"/>
  <c r="G411" i="1"/>
  <c r="G384" i="1"/>
  <c r="G383" i="1"/>
  <c r="G356" i="1"/>
  <c r="G355" i="1"/>
  <c r="G328" i="1"/>
  <c r="G327" i="1"/>
  <c r="G326" i="1"/>
  <c r="G325" i="1"/>
  <c r="G300" i="1"/>
  <c r="G299" i="1"/>
  <c r="G272" i="1"/>
  <c r="G271" i="1"/>
  <c r="G244" i="1"/>
  <c r="G243" i="1"/>
  <c r="G242" i="1"/>
  <c r="G241" i="1"/>
  <c r="G215" i="1"/>
  <c r="G160" i="1"/>
  <c r="G159" i="1"/>
  <c r="G113" i="1"/>
  <c r="G112" i="1"/>
  <c r="G85" i="1"/>
  <c r="G84" i="1"/>
  <c r="G57" i="1"/>
  <c r="G56" i="1"/>
  <c r="G29" i="1"/>
  <c r="G28" i="1"/>
  <c r="G27" i="1" l="1"/>
  <c r="G26" i="1"/>
  <c r="G1363" i="1" l="1"/>
  <c r="G1364" i="1"/>
  <c r="G1336" i="1"/>
  <c r="G1335" i="1"/>
  <c r="G1307" i="1"/>
  <c r="G1308" i="1"/>
  <c r="G1223" i="1"/>
  <c r="G1224" i="1"/>
  <c r="G1204" i="1"/>
  <c r="G1167" i="1"/>
  <c r="G1168" i="1"/>
  <c r="G1176" i="1"/>
  <c r="G1177" i="1"/>
  <c r="G1139" i="1"/>
  <c r="G1140" i="1"/>
  <c r="G1055" i="1"/>
  <c r="G1056" i="1"/>
  <c r="G1027" i="1"/>
  <c r="G1028" i="1"/>
  <c r="G1000" i="1"/>
  <c r="G999" i="1"/>
  <c r="G972" i="1"/>
  <c r="G971" i="1"/>
  <c r="G943" i="1"/>
  <c r="G944" i="1"/>
  <c r="G915" i="1"/>
  <c r="G916" i="1"/>
  <c r="G531" i="1"/>
  <c r="G532" i="1"/>
  <c r="G503" i="1"/>
  <c r="G504" i="1"/>
  <c r="G457" i="1"/>
  <c r="G456" i="1"/>
  <c r="G353" i="1"/>
  <c r="G354" i="1"/>
  <c r="G1252" i="1" l="1"/>
  <c r="G1251" i="1"/>
  <c r="G860" i="1" l="1"/>
  <c r="G859" i="1"/>
  <c r="G832" i="1"/>
  <c r="G831" i="1"/>
  <c r="G804" i="1"/>
  <c r="G803" i="1"/>
  <c r="G720" i="1"/>
  <c r="G719" i="1"/>
  <c r="G693" i="1"/>
  <c r="G692" i="1"/>
  <c r="G665" i="1"/>
  <c r="G664" i="1"/>
  <c r="G609" i="1"/>
  <c r="G608" i="1"/>
  <c r="G637" i="1"/>
  <c r="G636" i="1"/>
  <c r="G776" i="1"/>
  <c r="G775" i="1"/>
  <c r="G748" i="1"/>
  <c r="G747" i="1"/>
  <c r="G581" i="1"/>
  <c r="G580" i="1"/>
  <c r="G553" i="1"/>
  <c r="G552" i="1"/>
  <c r="G410" i="1"/>
  <c r="G409" i="1"/>
  <c r="G382" i="1"/>
  <c r="G381" i="1"/>
  <c r="G298" i="1"/>
  <c r="G297" i="1"/>
  <c r="G270" i="1"/>
  <c r="G269" i="1"/>
  <c r="G214" i="1"/>
  <c r="G213" i="1"/>
  <c r="G186" i="1"/>
  <c r="G185" i="1"/>
  <c r="G158" i="1"/>
  <c r="G157" i="1"/>
  <c r="G111" i="1"/>
  <c r="G110" i="1"/>
  <c r="G83" i="1"/>
  <c r="G82" i="1"/>
  <c r="G55" i="1"/>
  <c r="G54" i="1"/>
  <c r="G887" i="1" l="1"/>
  <c r="G88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7" i="1"/>
</calcChain>
</file>

<file path=xl/sharedStrings.xml><?xml version="1.0" encoding="utf-8"?>
<sst xmlns="http://schemas.openxmlformats.org/spreadsheetml/2006/main" count="8192" uniqueCount="145">
  <si>
    <t>Sub-Sector</t>
  </si>
  <si>
    <t>Grupo</t>
  </si>
  <si>
    <t>Rubro</t>
  </si>
  <si>
    <t>Volumen</t>
  </si>
  <si>
    <t>Superficie</t>
  </si>
  <si>
    <t>1997</t>
  </si>
  <si>
    <t>Sub-Vegetal</t>
  </si>
  <si>
    <t>Cereales</t>
  </si>
  <si>
    <t>Arroz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</si>
  <si>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</si>
  <si>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</si>
  <si>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</si>
  <si>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</si>
  <si>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</si>
  <si>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</si>
  <si>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</si>
  <si>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</si>
  <si>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</si>
  <si>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</si>
  <si>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</si>
  <si>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</si>
  <si>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</si>
  <si>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</si>
  <si>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</si>
  <si>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</si>
  <si>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</si>
  <si>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</si>
  <si>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Maíz</t>
  </si>
  <si>
    <t>Sorgo</t>
  </si>
  <si>
    <t>Granos Leguminosos</t>
  </si>
  <si>
    <t>Arveja</t>
  </si>
  <si>
    <t>Caraota</t>
  </si>
  <si>
    <t>Frijol</t>
  </si>
  <si>
    <t>Quinchoncho</t>
  </si>
  <si>
    <t>Textiles y Oleaginosas</t>
  </si>
  <si>
    <t>Ajonjolí</t>
  </si>
  <si>
    <t>Algodón</t>
  </si>
  <si>
    <t>Coco</t>
  </si>
  <si>
    <t>Girasol</t>
  </si>
  <si>
    <t>Maní</t>
  </si>
  <si>
    <t>Sisal</t>
  </si>
  <si>
    <t>Soya</t>
  </si>
  <si>
    <t>Palma aceitera</t>
  </si>
  <si>
    <t>Raices y Tuberculos</t>
  </si>
  <si>
    <t>Apio</t>
  </si>
  <si>
    <t>Batata</t>
  </si>
  <si>
    <t>Mapuey</t>
  </si>
  <si>
    <t>Ñame</t>
  </si>
  <si>
    <t>Ocumo</t>
  </si>
  <si>
    <t>Papa</t>
  </si>
  <si>
    <t>Yuca</t>
  </si>
  <si>
    <t>Frutales</t>
  </si>
  <si>
    <t>Aguacate</t>
  </si>
  <si>
    <t>Cambur</t>
  </si>
  <si>
    <t>Lechosa</t>
  </si>
  <si>
    <t>Mango</t>
  </si>
  <si>
    <t>Melón</t>
  </si>
  <si>
    <t>Naranja</t>
  </si>
  <si>
    <t>Patilla</t>
  </si>
  <si>
    <t>Plátano</t>
  </si>
  <si>
    <t>Piña</t>
  </si>
  <si>
    <t>Uva</t>
  </si>
  <si>
    <t>Otras frutas</t>
  </si>
  <si>
    <t>Hortalizas</t>
  </si>
  <si>
    <t>Ajo</t>
  </si>
  <si>
    <t>Berenjena</t>
  </si>
  <si>
    <t>Cebolla</t>
  </si>
  <si>
    <t>Coliflor</t>
  </si>
  <si>
    <t>Lechuga</t>
  </si>
  <si>
    <t>Pepino</t>
  </si>
  <si>
    <t>Pimentón</t>
  </si>
  <si>
    <t>Remolacha</t>
  </si>
  <si>
    <t>Repollo</t>
  </si>
  <si>
    <t>Tomate</t>
  </si>
  <si>
    <t>Vainita</t>
  </si>
  <si>
    <t>Zanahoria</t>
  </si>
  <si>
    <t>Otras hortalizas</t>
  </si>
  <si>
    <t>Cultivos Tropicales Tradicionales</t>
  </si>
  <si>
    <t>Cacao</t>
  </si>
  <si>
    <t>Café</t>
  </si>
  <si>
    <t>Caña de azúcar</t>
  </si>
  <si>
    <t>Tabaco</t>
  </si>
  <si>
    <t>Sub-Animal</t>
  </si>
  <si>
    <t>Animal</t>
  </si>
  <si>
    <t>Leche</t>
  </si>
  <si>
    <t>Bovinos</t>
  </si>
  <si>
    <t>Porcinos</t>
  </si>
  <si>
    <t>Caprinos</t>
  </si>
  <si>
    <t>Ovinos</t>
  </si>
  <si>
    <t>Aves</t>
  </si>
  <si>
    <t>Huevos de consumo</t>
  </si>
  <si>
    <t>Huevos fértiles</t>
  </si>
  <si>
    <t>Sub-Pesquero</t>
  </si>
  <si>
    <t>Maritimos</t>
  </si>
  <si>
    <t>Atún</t>
  </si>
  <si>
    <t>Bagre</t>
  </si>
  <si>
    <t>Bocachico</t>
  </si>
  <si>
    <t>Camarón</t>
  </si>
  <si>
    <t>Carite</t>
  </si>
  <si>
    <t>Corocoro</t>
  </si>
  <si>
    <t>Curbina</t>
  </si>
  <si>
    <t>Jurel</t>
  </si>
  <si>
    <t>Lebranche</t>
  </si>
  <si>
    <t>Machuelo</t>
  </si>
  <si>
    <t>Manamana</t>
  </si>
  <si>
    <t>Mero</t>
  </si>
  <si>
    <t>Pargo</t>
  </si>
  <si>
    <t>Pepitonas</t>
  </si>
  <si>
    <t>Sardinas</t>
  </si>
  <si>
    <t>Otros Pescados</t>
  </si>
  <si>
    <t>Fluviales</t>
  </si>
  <si>
    <t>Cachama</t>
  </si>
  <si>
    <t>Coporo</t>
  </si>
  <si>
    <t>Curbinata</t>
  </si>
  <si>
    <t>Palometa</t>
  </si>
  <si>
    <t>Rayado</t>
  </si>
  <si>
    <t>Año</t>
  </si>
  <si>
    <t>Total general</t>
  </si>
  <si>
    <t>Años</t>
  </si>
  <si>
    <t>Rubros</t>
  </si>
  <si>
    <t xml:space="preserve">Volumen </t>
  </si>
  <si>
    <t>PRODUCCIÓN (VOLUMEN) POR RUBROS, SUBSECTORES Y GRUPOS</t>
  </si>
  <si>
    <t>Fuente: Memoria y Cuenta y Anuarios del Ministerio de Agricultura Productiva y Tierras</t>
  </si>
  <si>
    <t>SUPERFICIE (HECTAREAS) POR RUBROS, SUBSECTORES Y GRUPOS</t>
  </si>
  <si>
    <t xml:space="preserve">Superficie </t>
  </si>
  <si>
    <t>Unidades: Hectáreas</t>
  </si>
  <si>
    <t>Rendimiento</t>
  </si>
  <si>
    <t xml:space="preserve">Rendimiento </t>
  </si>
  <si>
    <t>Unidades: Kg/ha</t>
  </si>
  <si>
    <t>RENDIMIENTO (KG/HA) POR RUBROS, SUBSECTORES Y GRUPOS</t>
  </si>
  <si>
    <t>2016</t>
  </si>
  <si>
    <t>2017</t>
  </si>
  <si>
    <t>2018</t>
  </si>
  <si>
    <t>2019</t>
  </si>
  <si>
    <t>FAO es la fuente de las cifras a partir del año 2016. Para el año 2019 FAO indica que se utilizò una metodologìa especial. Algunos rubros presentan inconsistencias y otros carecen de información para los años indicados</t>
  </si>
  <si>
    <t>2020</t>
  </si>
  <si>
    <t>2021</t>
  </si>
  <si>
    <t>2022</t>
  </si>
  <si>
    <t>PRODUCCIÓN (TON), SUPERFICIE (HA) Y RENDIMIENTO (KG/HA) POR RUBROS, SUBSECTORES Y GRUPOS</t>
  </si>
  <si>
    <t>Unidades:Ton, ha,  Kg/ha. Otros, miles de cabeza o unidades.</t>
  </si>
  <si>
    <t>2023</t>
  </si>
  <si>
    <t>(**) Las cifras de la FAO sólo cubren rubros del sector vegetal y algunos del sector animal. No se refieren al sector pesquero</t>
  </si>
  <si>
    <t>(Todas)</t>
  </si>
  <si>
    <t>2024</t>
  </si>
  <si>
    <t>Unidades: Leche (miles de lts.), bovinos-porcinos-caprinos-ovinos (cabezas), huevos (miles de unid.)Resto: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</si>
</sst>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\-#,##0\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20"/>
      <color theme="1"/>
      <name val="Adobe Gothic Std B"/>
      <family val="2"/>
      <charset val="128"/>
    </font>
    <font>
      <b/>
      <sz val="11"/>
      <color theme="1"/>
      <name val="Adobe Gothic Std B"/>
      <family val="2"/>
      <charset val="128"/>
    </font>
    <font>
      <b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0" borderId="2" xfId="2" applyFont="1" applyBorder="1" applyAlignment="1">
      <alignment wrapText="1"/>
    </xf>
    <xf numFmtId="164" fontId="3" fillId="0" borderId="2" xfId="1" applyNumberFormat="1" applyFont="1" applyBorder="1" applyAlignment="1">
      <alignment horizontal="right" wrapText="1"/>
    </xf>
    <xf numFmtId="164" fontId="4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0" applyFont="1"/>
    <xf numFmtId="0" fontId="3" fillId="2" borderId="3" xfId="2" applyFont="1" applyFill="1" applyBorder="1" applyAlignment="1">
      <alignment horizontal="center"/>
    </xf>
    <xf numFmtId="43" fontId="0" fillId="0" borderId="0" xfId="1" applyFont="1"/>
    <xf numFmtId="165" fontId="0" fillId="0" borderId="0" xfId="1" applyNumberFormat="1" applyFont="1"/>
    <xf numFmtId="0" fontId="5" fillId="0" borderId="0" xfId="0" applyFont="1"/>
    <xf numFmtId="0" fontId="6" fillId="0" borderId="0" xfId="0" applyFont="1"/>
    <xf numFmtId="164" fontId="3" fillId="0" borderId="2" xfId="1" applyNumberFormat="1" applyFont="1" applyFill="1" applyBorder="1" applyAlignment="1">
      <alignment horizontal="right" wrapText="1"/>
    </xf>
    <xf numFmtId="164" fontId="3" fillId="0" borderId="0" xfId="1" applyNumberFormat="1" applyFont="1" applyBorder="1" applyAlignment="1">
      <alignment horizontal="right" wrapText="1"/>
    </xf>
    <xf numFmtId="43" fontId="0" fillId="0" borderId="0" xfId="0" applyNumberFormat="1"/>
    <xf numFmtId="164" fontId="3" fillId="3" borderId="2" xfId="1" applyNumberFormat="1" applyFont="1" applyFill="1" applyBorder="1" applyAlignment="1">
      <alignment horizontal="right" wrapText="1"/>
    </xf>
    <xf numFmtId="164" fontId="9" fillId="0" borderId="2" xfId="1" applyNumberFormat="1" applyFont="1" applyBorder="1" applyAlignment="1">
      <alignment horizontal="right" wrapText="1"/>
    </xf>
    <xf numFmtId="43" fontId="0" fillId="0" borderId="0" xfId="1" applyFont="1" applyFill="1"/>
    <xf numFmtId="164" fontId="0" fillId="0" borderId="0" xfId="0" applyNumberFormat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175609</xdr:colOff>
      <xdr:row>3</xdr:row>
      <xdr:rowOff>333374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990F6A-0184-47E8-83CE-F143A8CE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080484" cy="1057274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5</xdr:row>
      <xdr:rowOff>133350</xdr:rowOff>
    </xdr:from>
    <xdr:to>
      <xdr:col>11</xdr:col>
      <xdr:colOff>342900</xdr:colOff>
      <xdr:row>10</xdr:row>
      <xdr:rowOff>114300</xdr:rowOff>
    </xdr:to>
    <xdr:sp macro="" textlink="">
      <xdr:nvSpPr>
        <xdr:cNvPr id="6" name="Bocadillo: rectángulo con esquinas redondeadas 5">
          <a:extLst>
            <a:ext uri="{FF2B5EF4-FFF2-40B4-BE49-F238E27FC236}">
              <a16:creationId xmlns:a16="http://schemas.microsoft.com/office/drawing/2014/main" id="{2EE2CB54-00A1-4B66-899A-C294D46E854B}"/>
            </a:ext>
          </a:extLst>
        </xdr:cNvPr>
        <xdr:cNvSpPr/>
      </xdr:nvSpPr>
      <xdr:spPr>
        <a:xfrm>
          <a:off x="3714750" y="1238250"/>
          <a:ext cx="3895725" cy="933450"/>
        </a:xfrm>
        <a:prstGeom prst="wedgeRoundRectCallout">
          <a:avLst>
            <a:gd name="adj1" fmla="val -97934"/>
            <a:gd name="adj2" fmla="val 17193"/>
            <a:gd name="adj3" fmla="val 16667"/>
          </a:avLst>
        </a:prstGeom>
        <a:gradFill>
          <a:gsLst>
            <a:gs pos="0">
              <a:schemeClr val="accent4">
                <a:lumMod val="60000"/>
                <a:lumOff val="4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1"/>
        </a:gra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VE" sz="1100" b="1"/>
            <a:t>Base de datos con su correspondiente Tabla Variable,</a:t>
          </a:r>
          <a:r>
            <a:rPr lang="es-VE" sz="1100" b="1" baseline="0"/>
            <a:t> la cual permite escoger por subsectores y grupos el volumen de producción, la superficie cosechada y el rendimiento de los rubros contemplados por el MAT para el período 1997-2023</a:t>
          </a:r>
          <a:endParaRPr lang="es-V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28574</xdr:rowOff>
    </xdr:from>
    <xdr:to>
      <xdr:col>1</xdr:col>
      <xdr:colOff>214445</xdr:colOff>
      <xdr:row>3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3D800E-B56E-4FFA-BCBA-42160D39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8574"/>
          <a:ext cx="1005021" cy="1019176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5</xdr:row>
      <xdr:rowOff>0</xdr:rowOff>
    </xdr:from>
    <xdr:to>
      <xdr:col>8</xdr:col>
      <xdr:colOff>457200</xdr:colOff>
      <xdr:row>7</xdr:row>
      <xdr:rowOff>180975</xdr:rowOff>
    </xdr:to>
    <xdr:sp macro="" textlink="">
      <xdr:nvSpPr>
        <xdr:cNvPr id="4" name="Bocadillo: rectángulo con esquinas redondeadas 3">
          <a:extLst>
            <a:ext uri="{FF2B5EF4-FFF2-40B4-BE49-F238E27FC236}">
              <a16:creationId xmlns:a16="http://schemas.microsoft.com/office/drawing/2014/main" id="{70F6D875-637D-4EEA-BBF8-00C166CCBE21}"/>
            </a:ext>
          </a:extLst>
        </xdr:cNvPr>
        <xdr:cNvSpPr/>
      </xdr:nvSpPr>
      <xdr:spPr>
        <a:xfrm>
          <a:off x="2419350" y="1104900"/>
          <a:ext cx="2638425" cy="561975"/>
        </a:xfrm>
        <a:prstGeom prst="wedgeRoundRectCallout">
          <a:avLst>
            <a:gd name="adj1" fmla="val -76189"/>
            <a:gd name="adj2" fmla="val 68162"/>
            <a:gd name="adj3" fmla="val 16667"/>
          </a:avLst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VE" sz="1100" b="1"/>
            <a:t>Escoja</a:t>
          </a:r>
          <a:r>
            <a:rPr lang="es-VE" sz="1100" b="1" baseline="0"/>
            <a:t> el grupo del subsector vegetal que desea revisar</a:t>
          </a:r>
          <a:endParaRPr lang="es-V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290646</xdr:colOff>
      <xdr:row>3</xdr:row>
      <xdr:rowOff>371476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465641-3848-4455-89F1-924880700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1005021" cy="1019176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</xdr:row>
      <xdr:rowOff>76200</xdr:rowOff>
    </xdr:from>
    <xdr:to>
      <xdr:col>12</xdr:col>
      <xdr:colOff>161925</xdr:colOff>
      <xdr:row>7</xdr:row>
      <xdr:rowOff>66675</xdr:rowOff>
    </xdr:to>
    <xdr:sp macro="" textlink="">
      <xdr:nvSpPr>
        <xdr:cNvPr id="3" name="Bocadillo: rectángulo con esquinas redondeadas 2">
          <a:extLst>
            <a:ext uri="{FF2B5EF4-FFF2-40B4-BE49-F238E27FC236}">
              <a16:creationId xmlns:a16="http://schemas.microsoft.com/office/drawing/2014/main" id="{1C775ADE-54CA-4F6D-BE6E-04E3C450645C}"/>
            </a:ext>
          </a:extLst>
        </xdr:cNvPr>
        <xdr:cNvSpPr/>
      </xdr:nvSpPr>
      <xdr:spPr>
        <a:xfrm>
          <a:off x="2914650" y="990600"/>
          <a:ext cx="3162300" cy="561975"/>
        </a:xfrm>
        <a:prstGeom prst="wedgeRoundRectCallout">
          <a:avLst>
            <a:gd name="adj1" fmla="val -87962"/>
            <a:gd name="adj2" fmla="val 113925"/>
            <a:gd name="adj3" fmla="val 16667"/>
          </a:avLst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VE" sz="1100" b="1"/>
            <a:t>Escoja</a:t>
          </a:r>
          <a:r>
            <a:rPr lang="es-VE" sz="1100" b="1" baseline="0"/>
            <a:t> el grupo del subsector vegetal que desea revisar</a:t>
          </a:r>
          <a:endParaRPr lang="es-V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28575</xdr:colOff>
      <xdr:row>1</xdr:row>
      <xdr:rowOff>49503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847676-D07D-4E0F-9CEC-E1FE06C05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809625" cy="82102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6093.490896875002" createdVersion="6" refreshedVersion="6" minRefreshableVersion="3" recordCount="2002" xr:uid="{00000000-000A-0000-FFFF-FFFF08000000}">
  <cacheSource type="worksheet">
    <worksheetSource ref="A6:F2008" sheet="BDatos"/>
  </cacheSource>
  <cacheFields count="6">
    <cacheField name="Año" numFmtId="0">
      <sharedItems count="28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</sharedItems>
    </cacheField>
    <cacheField name="Sub-Sector" numFmtId="0">
      <sharedItems count="3">
        <s v="Sub-Vegetal"/>
        <s v="Sub-Animal"/>
        <s v="Sub-Pesquero"/>
      </sharedItems>
    </cacheField>
    <cacheField name="Grupo" numFmtId="0">
      <sharedItems count="10">
        <s v="Cereales"/>
        <s v="Granos Leguminosos"/>
        <s v="Textiles y Oleaginosas"/>
        <s v="Raices y Tuberculos"/>
        <s v="Frutales"/>
        <s v="Hortalizas"/>
        <s v="Cultivos Tropicales Tradicionales"/>
        <s v="Animal"/>
        <s v="Maritimos"/>
        <s v="Fluviales"/>
      </sharedItems>
    </cacheField>
    <cacheField name="Rubro" numFmtId="0">
      <sharedItems count="79">
        <s v="Arroz"/>
        <s v="Maíz"/>
        <s v="Sorgo"/>
        <s v="Arveja"/>
        <s v="Caraota"/>
        <s v="Frijol"/>
        <s v="Quinchoncho"/>
        <s v="Ajonjolí"/>
        <s v="Algodón"/>
        <s v="Coco"/>
        <s v="Girasol"/>
        <s v="Maní"/>
        <s v="Sisal"/>
        <s v="Soya"/>
        <s v="Palma aceitera"/>
        <s v="Apio"/>
        <s v="Batata"/>
        <s v="Mapuey"/>
        <s v="Ñame"/>
        <s v="Ocumo"/>
        <s v="Papa"/>
        <s v="Yuca"/>
        <s v="Aguacate"/>
        <s v="Cambur"/>
        <s v="Lechosa"/>
        <s v="Mango"/>
        <s v="Melón"/>
        <s v="Naranja"/>
        <s v="Patilla"/>
        <s v="Plátano"/>
        <s v="Piña"/>
        <s v="Uva"/>
        <s v="Otras frutas"/>
        <s v="Ajo"/>
        <s v="Berenjena"/>
        <s v="Cebolla"/>
        <s v="Coliflor"/>
        <s v="Lechuga"/>
        <s v="Pepino"/>
        <s v="Pimentón"/>
        <s v="Remolacha"/>
        <s v="Repollo"/>
        <s v="Tomate"/>
        <s v="Vainita"/>
        <s v="Zanahoria"/>
        <s v="Otras hortalizas"/>
        <s v="Cacao"/>
        <s v="Café"/>
        <s v="Caña de azúcar"/>
        <s v="Tabaco"/>
        <s v="Leche"/>
        <s v="Bovinos"/>
        <s v="Porcinos"/>
        <s v="Caprinos"/>
        <s v="Ovinos"/>
        <s v="Aves"/>
        <s v="Huevos de consumo"/>
        <s v="Huevos fértiles"/>
        <s v="Atún"/>
        <s v="Bagre"/>
        <s v="Bocachico"/>
        <s v="Camarón"/>
        <s v="Carite"/>
        <s v="Corocoro"/>
        <s v="Curbina"/>
        <s v="Jurel"/>
        <s v="Lebranche"/>
        <s v="Machuelo"/>
        <s v="Manamana"/>
        <s v="Mero"/>
        <s v="Pargo"/>
        <s v="Pepitonas"/>
        <s v="Sardinas"/>
        <s v="Otros Pescados"/>
        <s v="Cachama"/>
        <s v="Coporo"/>
        <s v="Curbinata"/>
        <s v="Palometa"/>
        <s v="Rayado"/>
      </sharedItems>
    </cacheField>
    <cacheField name="Volumen" numFmtId="164">
      <sharedItems containsString="0" containsBlank="1" containsNumber="1" minValue="13" maxValue="9950078"/>
    </cacheField>
    <cacheField name="Superficie" numFmtId="0">
      <sharedItems containsString="0" containsBlank="1" containsNumber="1" containsInteger="1" minValue="21" maxValue="7997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6093.490934490743" createdVersion="6" refreshedVersion="6" minRefreshableVersion="3" recordCount="2002" xr:uid="{C807B5A2-0899-4077-8F95-F9EB899F2BB9}">
  <cacheSource type="worksheet">
    <worksheetSource ref="A6:G2008" sheet="BDatos"/>
  </cacheSource>
  <cacheFields count="7">
    <cacheField name="Año" numFmtId="0">
      <sharedItems count="28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</sharedItems>
    </cacheField>
    <cacheField name="Sub-Sector" numFmtId="0">
      <sharedItems/>
    </cacheField>
    <cacheField name="Grupo" numFmtId="0">
      <sharedItems count="10">
        <s v="Cereales"/>
        <s v="Granos Leguminosos"/>
        <s v="Textiles y Oleaginosas"/>
        <s v="Raices y Tuberculos"/>
        <s v="Frutales"/>
        <s v="Hortalizas"/>
        <s v="Cultivos Tropicales Tradicionales"/>
        <s v="Animal"/>
        <s v="Maritimos"/>
        <s v="Fluviales"/>
      </sharedItems>
    </cacheField>
    <cacheField name="Rubro" numFmtId="0">
      <sharedItems count="79">
        <s v="Arroz"/>
        <s v="Maíz"/>
        <s v="Sorgo"/>
        <s v="Arveja"/>
        <s v="Caraota"/>
        <s v="Frijol"/>
        <s v="Quinchoncho"/>
        <s v="Ajonjolí"/>
        <s v="Algodón"/>
        <s v="Coco"/>
        <s v="Girasol"/>
        <s v="Maní"/>
        <s v="Sisal"/>
        <s v="Soya"/>
        <s v="Palma aceitera"/>
        <s v="Apio"/>
        <s v="Batata"/>
        <s v="Mapuey"/>
        <s v="Ñame"/>
        <s v="Ocumo"/>
        <s v="Papa"/>
        <s v="Yuca"/>
        <s v="Aguacate"/>
        <s v="Cambur"/>
        <s v="Lechosa"/>
        <s v="Mango"/>
        <s v="Melón"/>
        <s v="Naranja"/>
        <s v="Patilla"/>
        <s v="Plátano"/>
        <s v="Piña"/>
        <s v="Uva"/>
        <s v="Otras frutas"/>
        <s v="Ajo"/>
        <s v="Berenjena"/>
        <s v="Cebolla"/>
        <s v="Coliflor"/>
        <s v="Lechuga"/>
        <s v="Pepino"/>
        <s v="Pimentón"/>
        <s v="Remolacha"/>
        <s v="Repollo"/>
        <s v="Tomate"/>
        <s v="Vainita"/>
        <s v="Zanahoria"/>
        <s v="Otras hortalizas"/>
        <s v="Cacao"/>
        <s v="Café"/>
        <s v="Caña de azúcar"/>
        <s v="Tabaco"/>
        <s v="Leche"/>
        <s v="Bovinos"/>
        <s v="Porcinos"/>
        <s v="Caprinos"/>
        <s v="Ovinos"/>
        <s v="Aves"/>
        <s v="Huevos de consumo"/>
        <s v="Huevos fértiles"/>
        <s v="Atún"/>
        <s v="Bagre"/>
        <s v="Bocachico"/>
        <s v="Camarón"/>
        <s v="Carite"/>
        <s v="Corocoro"/>
        <s v="Curbina"/>
        <s v="Jurel"/>
        <s v="Lebranche"/>
        <s v="Machuelo"/>
        <s v="Manamana"/>
        <s v="Mero"/>
        <s v="Pargo"/>
        <s v="Pepitonas"/>
        <s v="Sardinas"/>
        <s v="Otros Pescados"/>
        <s v="Cachama"/>
        <s v="Coporo"/>
        <s v="Curbinata"/>
        <s v="Palometa"/>
        <s v="Rayado"/>
      </sharedItems>
    </cacheField>
    <cacheField name="Volumen" numFmtId="164">
      <sharedItems containsString="0" containsBlank="1" containsNumber="1" minValue="13" maxValue="9950078"/>
    </cacheField>
    <cacheField name="Superficie" numFmtId="0">
      <sharedItems containsString="0" containsBlank="1" containsNumber="1" containsInteger="1" minValue="21" maxValue="799712"/>
    </cacheField>
    <cacheField name="Rendimiento" numFmtId="0">
      <sharedItems containsString="0" containsBlank="1" containsNumber="1" minValue="241.82324853739223" maxValue="77055.4989193818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2">
  <r>
    <x v="0"/>
    <x v="0"/>
    <x v="0"/>
    <x v="0"/>
    <n v="792239"/>
    <n v="172952"/>
  </r>
  <r>
    <x v="1"/>
    <x v="0"/>
    <x v="0"/>
    <x v="0"/>
    <n v="701168"/>
    <n v="151875"/>
  </r>
  <r>
    <x v="2"/>
    <x v="0"/>
    <x v="0"/>
    <x v="0"/>
    <n v="720193"/>
    <n v="148971"/>
  </r>
  <r>
    <x v="3"/>
    <x v="0"/>
    <x v="0"/>
    <x v="0"/>
    <n v="676775"/>
    <n v="138202"/>
  </r>
  <r>
    <x v="4"/>
    <x v="0"/>
    <x v="0"/>
    <x v="0"/>
    <n v="787119"/>
    <n v="154203"/>
  </r>
  <r>
    <x v="5"/>
    <x v="0"/>
    <x v="0"/>
    <x v="0"/>
    <n v="668164"/>
    <n v="134294"/>
  </r>
  <r>
    <x v="6"/>
    <x v="0"/>
    <x v="0"/>
    <x v="0"/>
    <n v="678890"/>
    <n v="137404"/>
  </r>
  <r>
    <x v="7"/>
    <x v="0"/>
    <x v="0"/>
    <x v="0"/>
    <n v="974091"/>
    <n v="198780"/>
  </r>
  <r>
    <x v="8"/>
    <x v="0"/>
    <x v="0"/>
    <x v="0"/>
    <n v="1004518"/>
    <n v="215979"/>
  </r>
  <r>
    <x v="9"/>
    <x v="0"/>
    <x v="0"/>
    <x v="0"/>
    <n v="1122807"/>
    <n v="226829"/>
  </r>
  <r>
    <x v="10"/>
    <x v="0"/>
    <x v="0"/>
    <x v="0"/>
    <n v="1048282"/>
    <n v="207396"/>
  </r>
  <r>
    <x v="11"/>
    <x v="0"/>
    <x v="0"/>
    <x v="0"/>
    <n v="1360650"/>
    <n v="263000"/>
  </r>
  <r>
    <x v="12"/>
    <x v="0"/>
    <x v="0"/>
    <x v="0"/>
    <n v="1193957"/>
    <n v="263738"/>
  </r>
  <r>
    <x v="13"/>
    <x v="0"/>
    <x v="0"/>
    <x v="0"/>
    <n v="723412"/>
    <n v="180454"/>
  </r>
  <r>
    <x v="14"/>
    <x v="0"/>
    <x v="0"/>
    <x v="0"/>
    <n v="845254"/>
    <n v="165334"/>
  </r>
  <r>
    <x v="15"/>
    <x v="0"/>
    <x v="0"/>
    <x v="0"/>
    <n v="821070"/>
    <n v="170827"/>
  </r>
  <r>
    <x v="16"/>
    <x v="0"/>
    <x v="0"/>
    <x v="0"/>
    <n v="1084012"/>
    <n v="214930"/>
  </r>
  <r>
    <x v="17"/>
    <x v="0"/>
    <x v="0"/>
    <x v="0"/>
    <n v="1158056"/>
    <n v="226597"/>
  </r>
  <r>
    <x v="18"/>
    <x v="0"/>
    <x v="0"/>
    <x v="0"/>
    <n v="836024"/>
    <n v="162894"/>
  </r>
  <r>
    <x v="19"/>
    <x v="0"/>
    <x v="0"/>
    <x v="0"/>
    <n v="498469"/>
    <n v="126085"/>
  </r>
  <r>
    <x v="20"/>
    <x v="0"/>
    <x v="0"/>
    <x v="0"/>
    <n v="588587"/>
    <n v="168659"/>
  </r>
  <r>
    <x v="21"/>
    <x v="0"/>
    <x v="0"/>
    <x v="0"/>
    <n v="699238"/>
    <n v="170654"/>
  </r>
  <r>
    <x v="22"/>
    <x v="0"/>
    <x v="0"/>
    <x v="0"/>
    <n v="516752"/>
    <n v="150251"/>
  </r>
  <r>
    <x v="23"/>
    <x v="0"/>
    <x v="0"/>
    <x v="0"/>
    <n v="704531"/>
    <n v="173347"/>
  </r>
  <r>
    <x v="24"/>
    <x v="0"/>
    <x v="0"/>
    <x v="0"/>
    <n v="593932"/>
    <n v="186022"/>
  </r>
  <r>
    <x v="25"/>
    <x v="0"/>
    <x v="0"/>
    <x v="0"/>
    <n v="610975"/>
    <n v="128972"/>
  </r>
  <r>
    <x v="26"/>
    <x v="0"/>
    <x v="0"/>
    <x v="0"/>
    <n v="618625"/>
    <n v="135604"/>
  </r>
  <r>
    <x v="27"/>
    <x v="0"/>
    <x v="0"/>
    <x v="0"/>
    <n v="611475.22"/>
    <n v="136352"/>
  </r>
  <r>
    <x v="0"/>
    <x v="0"/>
    <x v="0"/>
    <x v="1"/>
    <n v="1199219"/>
    <n v="423557"/>
  </r>
  <r>
    <x v="1"/>
    <x v="0"/>
    <x v="0"/>
    <x v="1"/>
    <n v="983121"/>
    <n v="354958"/>
  </r>
  <r>
    <x v="2"/>
    <x v="0"/>
    <x v="0"/>
    <x v="1"/>
    <n v="1149452"/>
    <n v="366952"/>
  </r>
  <r>
    <x v="3"/>
    <x v="0"/>
    <x v="0"/>
    <x v="1"/>
    <n v="1689551"/>
    <n v="482667"/>
  </r>
  <r>
    <x v="4"/>
    <x v="0"/>
    <x v="0"/>
    <x v="1"/>
    <n v="1801061"/>
    <n v="522252"/>
  </r>
  <r>
    <x v="5"/>
    <x v="0"/>
    <x v="0"/>
    <x v="1"/>
    <n v="1392029"/>
    <n v="447483"/>
  </r>
  <r>
    <x v="6"/>
    <x v="0"/>
    <x v="0"/>
    <x v="1"/>
    <n v="1823237"/>
    <n v="531147"/>
  </r>
  <r>
    <x v="7"/>
    <x v="0"/>
    <x v="0"/>
    <x v="1"/>
    <n v="2126256"/>
    <n v="616284"/>
  </r>
  <r>
    <x v="8"/>
    <x v="0"/>
    <x v="0"/>
    <x v="1"/>
    <n v="2193460"/>
    <n v="672520"/>
  </r>
  <r>
    <x v="9"/>
    <x v="0"/>
    <x v="0"/>
    <x v="1"/>
    <n v="2336834"/>
    <n v="700871"/>
  </r>
  <r>
    <x v="10"/>
    <x v="0"/>
    <x v="0"/>
    <x v="1"/>
    <n v="2440778"/>
    <n v="691783"/>
  </r>
  <r>
    <x v="11"/>
    <x v="0"/>
    <x v="0"/>
    <x v="1"/>
    <n v="2995710"/>
    <n v="783314"/>
  </r>
  <r>
    <x v="12"/>
    <x v="0"/>
    <x v="0"/>
    <x v="1"/>
    <n v="1981931"/>
    <n v="783314"/>
  </r>
  <r>
    <x v="13"/>
    <x v="0"/>
    <x v="0"/>
    <x v="1"/>
    <n v="2496207"/>
    <n v="799712"/>
  </r>
  <r>
    <x v="14"/>
    <x v="0"/>
    <x v="0"/>
    <x v="1"/>
    <n v="2117710"/>
    <n v="626560"/>
  </r>
  <r>
    <x v="15"/>
    <x v="0"/>
    <x v="0"/>
    <x v="1"/>
    <n v="1752513"/>
    <n v="573013"/>
  </r>
  <r>
    <x v="16"/>
    <x v="0"/>
    <x v="0"/>
    <x v="1"/>
    <n v="2454477"/>
    <n v="639798"/>
  </r>
  <r>
    <x v="17"/>
    <x v="0"/>
    <x v="0"/>
    <x v="1"/>
    <n v="2271059"/>
    <n v="586318"/>
  </r>
  <r>
    <x v="18"/>
    <x v="0"/>
    <x v="0"/>
    <x v="1"/>
    <n v="1840306"/>
    <n v="533758"/>
  </r>
  <r>
    <x v="19"/>
    <x v="0"/>
    <x v="0"/>
    <x v="1"/>
    <n v="1543365"/>
    <n v="457639"/>
  </r>
  <r>
    <x v="20"/>
    <x v="0"/>
    <x v="0"/>
    <x v="1"/>
    <n v="1282179"/>
    <n v="413628"/>
  </r>
  <r>
    <x v="21"/>
    <x v="0"/>
    <x v="0"/>
    <x v="1"/>
    <n v="1776252"/>
    <n v="437695"/>
  </r>
  <r>
    <x v="22"/>
    <x v="0"/>
    <x v="0"/>
    <x v="1"/>
    <n v="1023089"/>
    <n v="340731"/>
  </r>
  <r>
    <x v="23"/>
    <x v="0"/>
    <x v="0"/>
    <x v="1"/>
    <n v="1636271"/>
    <n v="394408"/>
  </r>
  <r>
    <x v="24"/>
    <x v="0"/>
    <x v="0"/>
    <x v="1"/>
    <n v="2633976"/>
    <n v="534431"/>
  </r>
  <r>
    <x v="25"/>
    <x v="0"/>
    <x v="0"/>
    <x v="1"/>
    <n v="2602191"/>
    <n v="611471"/>
  </r>
  <r>
    <x v="26"/>
    <x v="0"/>
    <x v="0"/>
    <x v="1"/>
    <n v="2759286"/>
    <n v="627814"/>
  </r>
  <r>
    <x v="27"/>
    <x v="0"/>
    <x v="0"/>
    <x v="1"/>
    <n v="2832021"/>
    <n v="652727"/>
  </r>
  <r>
    <x v="0"/>
    <x v="0"/>
    <x v="0"/>
    <x v="2"/>
    <n v="420996"/>
    <n v="185492"/>
  </r>
  <r>
    <x v="1"/>
    <x v="0"/>
    <x v="0"/>
    <x v="2"/>
    <n v="448871"/>
    <n v="182803"/>
  </r>
  <r>
    <x v="2"/>
    <x v="0"/>
    <x v="0"/>
    <x v="2"/>
    <n v="363874"/>
    <n v="156298"/>
  </r>
  <r>
    <x v="3"/>
    <x v="0"/>
    <x v="0"/>
    <x v="2"/>
    <n v="581526"/>
    <n v="286697"/>
  </r>
  <r>
    <x v="4"/>
    <x v="0"/>
    <x v="0"/>
    <x v="2"/>
    <n v="554064"/>
    <n v="265363"/>
  </r>
  <r>
    <x v="5"/>
    <x v="0"/>
    <x v="0"/>
    <x v="2"/>
    <n v="508652"/>
    <n v="224829"/>
  </r>
  <r>
    <x v="6"/>
    <x v="0"/>
    <x v="0"/>
    <x v="2"/>
    <n v="614214"/>
    <n v="302084"/>
  </r>
  <r>
    <x v="7"/>
    <x v="0"/>
    <x v="0"/>
    <x v="2"/>
    <n v="563345"/>
    <n v="266991"/>
  </r>
  <r>
    <x v="8"/>
    <x v="0"/>
    <x v="0"/>
    <x v="2"/>
    <n v="385439"/>
    <n v="179950"/>
  </r>
  <r>
    <x v="9"/>
    <x v="0"/>
    <x v="0"/>
    <x v="2"/>
    <n v="584376"/>
    <n v="256274"/>
  </r>
  <r>
    <x v="10"/>
    <x v="0"/>
    <x v="0"/>
    <x v="2"/>
    <n v="471852"/>
    <n v="200019"/>
  </r>
  <r>
    <x v="11"/>
    <x v="0"/>
    <x v="0"/>
    <x v="2"/>
    <n v="376959"/>
    <n v="190000"/>
  </r>
  <r>
    <x v="12"/>
    <x v="0"/>
    <x v="0"/>
    <x v="2"/>
    <n v="427868"/>
    <n v="192742"/>
  </r>
  <r>
    <x v="13"/>
    <x v="0"/>
    <x v="0"/>
    <x v="2"/>
    <n v="472630"/>
    <n v="223934"/>
  </r>
  <r>
    <x v="14"/>
    <x v="0"/>
    <x v="0"/>
    <x v="2"/>
    <n v="491478"/>
    <n v="232011"/>
  </r>
  <r>
    <x v="15"/>
    <x v="0"/>
    <x v="0"/>
    <x v="2"/>
    <n v="382959"/>
    <n v="223663"/>
  </r>
  <r>
    <x v="16"/>
    <x v="0"/>
    <x v="0"/>
    <x v="2"/>
    <n v="151929"/>
    <n v="65481"/>
  </r>
  <r>
    <x v="17"/>
    <x v="0"/>
    <x v="0"/>
    <x v="2"/>
    <n v="131876"/>
    <n v="61245"/>
  </r>
  <r>
    <x v="18"/>
    <x v="0"/>
    <x v="0"/>
    <x v="2"/>
    <n v="66457"/>
    <n v="28522"/>
  </r>
  <r>
    <x v="19"/>
    <x v="0"/>
    <x v="0"/>
    <x v="2"/>
    <n v="43102"/>
    <n v="19167"/>
  </r>
  <r>
    <x v="20"/>
    <x v="0"/>
    <x v="0"/>
    <x v="2"/>
    <n v="44524"/>
    <n v="31028"/>
  </r>
  <r>
    <x v="21"/>
    <x v="0"/>
    <x v="0"/>
    <x v="2"/>
    <n v="44381"/>
    <n v="15499"/>
  </r>
  <r>
    <x v="22"/>
    <x v="0"/>
    <x v="0"/>
    <x v="2"/>
    <n v="39083"/>
    <n v="13028"/>
  </r>
  <r>
    <x v="23"/>
    <x v="0"/>
    <x v="0"/>
    <x v="2"/>
    <n v="55162.92"/>
    <n v="25996"/>
  </r>
  <r>
    <x v="24"/>
    <x v="0"/>
    <x v="0"/>
    <x v="2"/>
    <n v="33442"/>
    <n v="11632"/>
  </r>
  <r>
    <x v="25"/>
    <x v="0"/>
    <x v="0"/>
    <x v="2"/>
    <n v="53505"/>
    <n v="25843"/>
  </r>
  <r>
    <x v="26"/>
    <x v="0"/>
    <x v="0"/>
    <x v="2"/>
    <n v="41273"/>
    <n v="19132"/>
  </r>
  <r>
    <x v="27"/>
    <x v="0"/>
    <x v="0"/>
    <x v="2"/>
    <n v="42079.55"/>
    <n v="18695"/>
  </r>
  <r>
    <x v="0"/>
    <x v="0"/>
    <x v="1"/>
    <x v="3"/>
    <n v="125"/>
    <n v="220"/>
  </r>
  <r>
    <x v="1"/>
    <x v="0"/>
    <x v="1"/>
    <x v="3"/>
    <n v="54"/>
    <n v="54"/>
  </r>
  <r>
    <x v="2"/>
    <x v="0"/>
    <x v="1"/>
    <x v="3"/>
    <n v="56"/>
    <n v="55"/>
  </r>
  <r>
    <x v="3"/>
    <x v="0"/>
    <x v="1"/>
    <x v="3"/>
    <n v="32"/>
    <n v="25"/>
  </r>
  <r>
    <x v="4"/>
    <x v="0"/>
    <x v="1"/>
    <x v="3"/>
    <n v="23"/>
    <n v="21"/>
  </r>
  <r>
    <x v="5"/>
    <x v="0"/>
    <x v="1"/>
    <x v="3"/>
    <n v="138"/>
    <n v="185"/>
  </r>
  <r>
    <x v="6"/>
    <x v="0"/>
    <x v="1"/>
    <x v="3"/>
    <n v="224"/>
    <n v="155"/>
  </r>
  <r>
    <x v="7"/>
    <x v="0"/>
    <x v="1"/>
    <x v="3"/>
    <n v="288"/>
    <n v="198"/>
  </r>
  <r>
    <x v="8"/>
    <x v="0"/>
    <x v="1"/>
    <x v="3"/>
    <n v="258"/>
    <n v="201"/>
  </r>
  <r>
    <x v="9"/>
    <x v="0"/>
    <x v="1"/>
    <x v="3"/>
    <n v="256"/>
    <n v="200"/>
  </r>
  <r>
    <x v="10"/>
    <x v="0"/>
    <x v="1"/>
    <x v="3"/>
    <n v="358"/>
    <n v="283"/>
  </r>
  <r>
    <x v="11"/>
    <x v="0"/>
    <x v="1"/>
    <x v="3"/>
    <n v="598"/>
    <n v="408"/>
  </r>
  <r>
    <x v="12"/>
    <x v="0"/>
    <x v="1"/>
    <x v="3"/>
    <n v="599"/>
    <n v="640"/>
  </r>
  <r>
    <x v="13"/>
    <x v="0"/>
    <x v="1"/>
    <x v="3"/>
    <n v="610"/>
    <n v="469"/>
  </r>
  <r>
    <x v="14"/>
    <x v="0"/>
    <x v="1"/>
    <x v="3"/>
    <n v="622"/>
    <n v="415"/>
  </r>
  <r>
    <x v="15"/>
    <x v="0"/>
    <x v="1"/>
    <x v="3"/>
    <n v="791"/>
    <n v="584"/>
  </r>
  <r>
    <x v="16"/>
    <x v="0"/>
    <x v="1"/>
    <x v="3"/>
    <n v="282"/>
    <n v="206"/>
  </r>
  <r>
    <x v="17"/>
    <x v="0"/>
    <x v="1"/>
    <x v="3"/>
    <n v="181"/>
    <n v="125"/>
  </r>
  <r>
    <x v="18"/>
    <x v="0"/>
    <x v="1"/>
    <x v="3"/>
    <n v="310"/>
    <n v="217"/>
  </r>
  <r>
    <x v="19"/>
    <x v="0"/>
    <x v="1"/>
    <x v="3"/>
    <n v="202"/>
    <n v="120"/>
  </r>
  <r>
    <x v="20"/>
    <x v="0"/>
    <x v="1"/>
    <x v="3"/>
    <n v="207"/>
    <n v="130"/>
  </r>
  <r>
    <x v="21"/>
    <x v="0"/>
    <x v="1"/>
    <x v="3"/>
    <n v="201"/>
    <n v="135"/>
  </r>
  <r>
    <x v="22"/>
    <x v="0"/>
    <x v="1"/>
    <x v="3"/>
    <n v="178"/>
    <n v="133"/>
  </r>
  <r>
    <x v="23"/>
    <x v="0"/>
    <x v="1"/>
    <x v="3"/>
    <n v="182.18"/>
    <n v="120"/>
  </r>
  <r>
    <x v="24"/>
    <x v="0"/>
    <x v="1"/>
    <x v="3"/>
    <n v="187"/>
    <n v="98"/>
  </r>
  <r>
    <x v="25"/>
    <x v="0"/>
    <x v="1"/>
    <x v="3"/>
    <n v="189"/>
    <n v="119"/>
  </r>
  <r>
    <x v="26"/>
    <x v="0"/>
    <x v="1"/>
    <x v="3"/>
    <n v="157"/>
    <n v="110"/>
  </r>
  <r>
    <x v="27"/>
    <x v="0"/>
    <x v="1"/>
    <x v="3"/>
    <n v="149"/>
    <n v="99"/>
  </r>
  <r>
    <x v="0"/>
    <x v="0"/>
    <x v="1"/>
    <x v="4"/>
    <n v="18633"/>
    <n v="22166"/>
  </r>
  <r>
    <x v="1"/>
    <x v="0"/>
    <x v="1"/>
    <x v="4"/>
    <n v="17454"/>
    <n v="22545"/>
  </r>
  <r>
    <x v="2"/>
    <x v="0"/>
    <x v="1"/>
    <x v="4"/>
    <n v="13891"/>
    <n v="17083"/>
  </r>
  <r>
    <x v="3"/>
    <x v="0"/>
    <x v="1"/>
    <x v="4"/>
    <n v="14758"/>
    <n v="17218"/>
  </r>
  <r>
    <x v="4"/>
    <x v="0"/>
    <x v="1"/>
    <x v="4"/>
    <n v="12788"/>
    <n v="15673"/>
  </r>
  <r>
    <x v="5"/>
    <x v="0"/>
    <x v="1"/>
    <x v="4"/>
    <n v="8234"/>
    <n v="10026"/>
  </r>
  <r>
    <x v="6"/>
    <x v="0"/>
    <x v="1"/>
    <x v="4"/>
    <n v="12654"/>
    <n v="15575"/>
  </r>
  <r>
    <x v="7"/>
    <x v="0"/>
    <x v="1"/>
    <x v="4"/>
    <n v="17084"/>
    <n v="19992"/>
  </r>
  <r>
    <x v="8"/>
    <x v="0"/>
    <x v="1"/>
    <x v="4"/>
    <n v="18968"/>
    <n v="22776"/>
  </r>
  <r>
    <x v="9"/>
    <x v="0"/>
    <x v="1"/>
    <x v="4"/>
    <n v="10708"/>
    <n v="12605"/>
  </r>
  <r>
    <x v="10"/>
    <x v="0"/>
    <x v="1"/>
    <x v="4"/>
    <n v="20337"/>
    <n v="23741"/>
  </r>
  <r>
    <x v="11"/>
    <x v="0"/>
    <x v="1"/>
    <x v="4"/>
    <n v="48320"/>
    <n v="59338"/>
  </r>
  <r>
    <x v="12"/>
    <x v="0"/>
    <x v="1"/>
    <x v="4"/>
    <n v="33880"/>
    <n v="36655"/>
  </r>
  <r>
    <x v="13"/>
    <x v="0"/>
    <x v="1"/>
    <x v="4"/>
    <n v="34475"/>
    <n v="25174"/>
  </r>
  <r>
    <x v="14"/>
    <x v="0"/>
    <x v="1"/>
    <x v="4"/>
    <n v="40376"/>
    <n v="43887"/>
  </r>
  <r>
    <x v="15"/>
    <x v="0"/>
    <x v="1"/>
    <x v="4"/>
    <n v="23870"/>
    <n v="29737"/>
  </r>
  <r>
    <x v="16"/>
    <x v="0"/>
    <x v="1"/>
    <x v="4"/>
    <n v="6634"/>
    <n v="8241"/>
  </r>
  <r>
    <x v="17"/>
    <x v="0"/>
    <x v="1"/>
    <x v="4"/>
    <n v="7578"/>
    <n v="9939"/>
  </r>
  <r>
    <x v="18"/>
    <x v="0"/>
    <x v="1"/>
    <x v="4"/>
    <n v="8479"/>
    <n v="11969"/>
  </r>
  <r>
    <x v="0"/>
    <x v="0"/>
    <x v="1"/>
    <x v="5"/>
    <n v="13025"/>
    <n v="19615"/>
  </r>
  <r>
    <x v="1"/>
    <x v="0"/>
    <x v="1"/>
    <x v="5"/>
    <n v="13687"/>
    <n v="18964"/>
  </r>
  <r>
    <x v="2"/>
    <x v="0"/>
    <x v="1"/>
    <x v="5"/>
    <n v="13338"/>
    <n v="17905"/>
  </r>
  <r>
    <x v="3"/>
    <x v="0"/>
    <x v="1"/>
    <x v="5"/>
    <n v="10663"/>
    <n v="13965"/>
  </r>
  <r>
    <x v="4"/>
    <x v="0"/>
    <x v="1"/>
    <x v="5"/>
    <n v="9280"/>
    <n v="12017"/>
  </r>
  <r>
    <x v="5"/>
    <x v="0"/>
    <x v="1"/>
    <x v="5"/>
    <n v="9255"/>
    <n v="12124"/>
  </r>
  <r>
    <x v="6"/>
    <x v="0"/>
    <x v="1"/>
    <x v="5"/>
    <n v="15504"/>
    <n v="19268"/>
  </r>
  <r>
    <x v="7"/>
    <x v="0"/>
    <x v="1"/>
    <x v="5"/>
    <n v="22486"/>
    <n v="27334"/>
  </r>
  <r>
    <x v="8"/>
    <x v="0"/>
    <x v="1"/>
    <x v="5"/>
    <n v="24213"/>
    <n v="29755"/>
  </r>
  <r>
    <x v="9"/>
    <x v="0"/>
    <x v="1"/>
    <x v="5"/>
    <n v="8343"/>
    <n v="9792"/>
  </r>
  <r>
    <x v="10"/>
    <x v="0"/>
    <x v="1"/>
    <x v="5"/>
    <n v="16771"/>
    <n v="20118"/>
  </r>
  <r>
    <x v="11"/>
    <x v="0"/>
    <x v="1"/>
    <x v="5"/>
    <n v="25416"/>
    <n v="13000"/>
  </r>
  <r>
    <x v="12"/>
    <x v="0"/>
    <x v="1"/>
    <x v="5"/>
    <n v="31066"/>
    <n v="23001"/>
  </r>
  <r>
    <x v="13"/>
    <x v="0"/>
    <x v="1"/>
    <x v="5"/>
    <n v="36396"/>
    <n v="30336"/>
  </r>
  <r>
    <x v="14"/>
    <x v="0"/>
    <x v="1"/>
    <x v="5"/>
    <n v="48270"/>
    <n v="47056"/>
  </r>
  <r>
    <x v="15"/>
    <x v="0"/>
    <x v="1"/>
    <x v="5"/>
    <n v="23981"/>
    <n v="28782"/>
  </r>
  <r>
    <x v="16"/>
    <x v="0"/>
    <x v="1"/>
    <x v="5"/>
    <n v="8154"/>
    <n v="10832"/>
  </r>
  <r>
    <x v="17"/>
    <x v="0"/>
    <x v="1"/>
    <x v="5"/>
    <n v="9490"/>
    <n v="11837"/>
  </r>
  <r>
    <x v="18"/>
    <x v="0"/>
    <x v="1"/>
    <x v="5"/>
    <n v="14128"/>
    <n v="19931"/>
  </r>
  <r>
    <x v="19"/>
    <x v="0"/>
    <x v="1"/>
    <x v="5"/>
    <n v="23208"/>
    <n v="37858"/>
  </r>
  <r>
    <x v="20"/>
    <x v="0"/>
    <x v="1"/>
    <x v="5"/>
    <n v="45359"/>
    <n v="66359"/>
  </r>
  <r>
    <x v="21"/>
    <x v="0"/>
    <x v="1"/>
    <x v="5"/>
    <n v="22065"/>
    <n v="30688"/>
  </r>
  <r>
    <x v="22"/>
    <x v="0"/>
    <x v="1"/>
    <x v="5"/>
    <n v="67152"/>
    <n v="87507"/>
  </r>
  <r>
    <x v="23"/>
    <x v="0"/>
    <x v="1"/>
    <x v="5"/>
    <n v="117341"/>
    <n v="97784"/>
  </r>
  <r>
    <x v="24"/>
    <x v="0"/>
    <x v="1"/>
    <x v="5"/>
    <n v="132846"/>
    <n v="104708"/>
  </r>
  <r>
    <x v="25"/>
    <x v="0"/>
    <x v="1"/>
    <x v="5"/>
    <n v="205120"/>
    <n v="175389"/>
  </r>
  <r>
    <x v="26"/>
    <x v="0"/>
    <x v="1"/>
    <x v="5"/>
    <n v="149814"/>
    <n v="150798"/>
  </r>
  <r>
    <x v="27"/>
    <x v="0"/>
    <x v="1"/>
    <x v="5"/>
    <n v="151293"/>
    <n v="171585"/>
  </r>
  <r>
    <x v="0"/>
    <x v="0"/>
    <x v="1"/>
    <x v="6"/>
    <n v="3001"/>
    <n v="5819"/>
  </r>
  <r>
    <x v="1"/>
    <x v="0"/>
    <x v="1"/>
    <x v="6"/>
    <n v="2405"/>
    <n v="2319"/>
  </r>
  <r>
    <x v="2"/>
    <x v="0"/>
    <x v="1"/>
    <x v="6"/>
    <n v="1939"/>
    <n v="2359"/>
  </r>
  <r>
    <x v="3"/>
    <x v="0"/>
    <x v="1"/>
    <x v="6"/>
    <n v="1990"/>
    <n v="2494"/>
  </r>
  <r>
    <x v="4"/>
    <x v="0"/>
    <x v="1"/>
    <x v="6"/>
    <n v="1475"/>
    <n v="1948"/>
  </r>
  <r>
    <x v="5"/>
    <x v="0"/>
    <x v="1"/>
    <x v="6"/>
    <n v="1958"/>
    <n v="2512"/>
  </r>
  <r>
    <x v="6"/>
    <x v="0"/>
    <x v="1"/>
    <x v="6"/>
    <n v="2652"/>
    <n v="3240"/>
  </r>
  <r>
    <x v="7"/>
    <x v="0"/>
    <x v="1"/>
    <x v="6"/>
    <n v="2740"/>
    <n v="3940"/>
  </r>
  <r>
    <x v="8"/>
    <x v="0"/>
    <x v="1"/>
    <x v="6"/>
    <n v="1787"/>
    <n v="2270"/>
  </r>
  <r>
    <x v="9"/>
    <x v="0"/>
    <x v="1"/>
    <x v="6"/>
    <n v="3015"/>
    <n v="3344"/>
  </r>
  <r>
    <x v="10"/>
    <x v="0"/>
    <x v="1"/>
    <x v="6"/>
    <n v="1950"/>
    <n v="2424"/>
  </r>
  <r>
    <x v="11"/>
    <x v="0"/>
    <x v="1"/>
    <x v="6"/>
    <n v="1393"/>
    <n v="1815"/>
  </r>
  <r>
    <x v="12"/>
    <x v="0"/>
    <x v="1"/>
    <x v="6"/>
    <n v="1456"/>
    <n v="1834"/>
  </r>
  <r>
    <x v="13"/>
    <x v="0"/>
    <x v="1"/>
    <x v="6"/>
    <n v="1558"/>
    <n v="2398"/>
  </r>
  <r>
    <x v="14"/>
    <x v="0"/>
    <x v="1"/>
    <x v="6"/>
    <n v="5504"/>
    <n v="7385"/>
  </r>
  <r>
    <x v="15"/>
    <x v="0"/>
    <x v="1"/>
    <x v="6"/>
    <n v="2760"/>
    <n v="3690"/>
  </r>
  <r>
    <x v="16"/>
    <x v="0"/>
    <x v="1"/>
    <x v="6"/>
    <n v="453"/>
    <n v="631"/>
  </r>
  <r>
    <x v="17"/>
    <x v="0"/>
    <x v="1"/>
    <x v="6"/>
    <n v="1124"/>
    <n v="1648"/>
  </r>
  <r>
    <x v="18"/>
    <x v="0"/>
    <x v="1"/>
    <x v="6"/>
    <n v="1213"/>
    <n v="1888"/>
  </r>
  <r>
    <x v="19"/>
    <x v="0"/>
    <x v="1"/>
    <x v="6"/>
    <n v="864"/>
    <n v="1507"/>
  </r>
  <r>
    <x v="20"/>
    <x v="0"/>
    <x v="1"/>
    <x v="6"/>
    <n v="862"/>
    <n v="1431"/>
  </r>
  <r>
    <x v="21"/>
    <x v="0"/>
    <x v="1"/>
    <x v="6"/>
    <n v="1953.03"/>
    <n v="2529"/>
  </r>
  <r>
    <x v="22"/>
    <x v="0"/>
    <x v="1"/>
    <x v="6"/>
    <n v="2085"/>
    <n v="2746"/>
  </r>
  <r>
    <x v="23"/>
    <x v="0"/>
    <x v="1"/>
    <x v="6"/>
    <n v="2001.76"/>
    <n v="2788"/>
  </r>
  <r>
    <x v="24"/>
    <x v="0"/>
    <x v="1"/>
    <x v="6"/>
    <n v="1983"/>
    <n v="2550"/>
  </r>
  <r>
    <x v="25"/>
    <x v="0"/>
    <x v="1"/>
    <x v="6"/>
    <n v="1999"/>
    <n v="2827"/>
  </r>
  <r>
    <x v="26"/>
    <x v="0"/>
    <x v="1"/>
    <x v="6"/>
    <n v="2459"/>
    <n v="3292"/>
  </r>
  <r>
    <x v="27"/>
    <x v="0"/>
    <x v="1"/>
    <x v="6"/>
    <n v="2531.69"/>
    <n v="3359"/>
  </r>
  <r>
    <x v="0"/>
    <x v="0"/>
    <x v="2"/>
    <x v="7"/>
    <n v="28054"/>
    <n v="44549"/>
  </r>
  <r>
    <x v="1"/>
    <x v="0"/>
    <x v="2"/>
    <x v="7"/>
    <n v="27306"/>
    <n v="45621"/>
  </r>
  <r>
    <x v="2"/>
    <x v="0"/>
    <x v="2"/>
    <x v="7"/>
    <n v="31262"/>
    <n v="51567"/>
  </r>
  <r>
    <x v="3"/>
    <x v="0"/>
    <x v="2"/>
    <x v="7"/>
    <n v="32605"/>
    <n v="48704"/>
  </r>
  <r>
    <x v="4"/>
    <x v="0"/>
    <x v="2"/>
    <x v="7"/>
    <n v="26910"/>
    <n v="51543"/>
  </r>
  <r>
    <x v="5"/>
    <x v="0"/>
    <x v="2"/>
    <x v="7"/>
    <n v="4403"/>
    <n v="10577"/>
  </r>
  <r>
    <x v="6"/>
    <x v="0"/>
    <x v="2"/>
    <x v="7"/>
    <n v="5502"/>
    <n v="6565"/>
  </r>
  <r>
    <x v="7"/>
    <x v="0"/>
    <x v="2"/>
    <x v="7"/>
    <n v="20145"/>
    <n v="43150"/>
  </r>
  <r>
    <x v="8"/>
    <x v="0"/>
    <x v="2"/>
    <x v="7"/>
    <n v="49218"/>
    <n v="71446"/>
  </r>
  <r>
    <x v="9"/>
    <x v="0"/>
    <x v="2"/>
    <x v="7"/>
    <n v="25874"/>
    <n v="49099"/>
  </r>
  <r>
    <x v="10"/>
    <x v="0"/>
    <x v="2"/>
    <x v="7"/>
    <n v="17020"/>
    <n v="40549"/>
  </r>
  <r>
    <x v="11"/>
    <x v="0"/>
    <x v="2"/>
    <x v="7"/>
    <n v="18891"/>
    <n v="47971"/>
  </r>
  <r>
    <x v="12"/>
    <x v="0"/>
    <x v="2"/>
    <x v="7"/>
    <n v="14839"/>
    <n v="61363"/>
  </r>
  <r>
    <x v="13"/>
    <x v="0"/>
    <x v="2"/>
    <x v="7"/>
    <n v="15380"/>
    <n v="63440"/>
  </r>
  <r>
    <x v="14"/>
    <x v="0"/>
    <x v="2"/>
    <x v="7"/>
    <n v="20431"/>
    <n v="64576"/>
  </r>
  <r>
    <x v="15"/>
    <x v="0"/>
    <x v="2"/>
    <x v="7"/>
    <n v="27432"/>
    <n v="89667"/>
  </r>
  <r>
    <x v="16"/>
    <x v="0"/>
    <x v="2"/>
    <x v="7"/>
    <n v="12338"/>
    <n v="22857"/>
  </r>
  <r>
    <x v="17"/>
    <x v="0"/>
    <x v="2"/>
    <x v="7"/>
    <n v="32443"/>
    <n v="71133"/>
  </r>
  <r>
    <x v="18"/>
    <x v="0"/>
    <x v="2"/>
    <x v="7"/>
    <n v="46348"/>
    <n v="108228"/>
  </r>
  <r>
    <x v="19"/>
    <x v="0"/>
    <x v="2"/>
    <x v="7"/>
    <n v="18671"/>
    <n v="57829"/>
  </r>
  <r>
    <x v="20"/>
    <x v="0"/>
    <x v="2"/>
    <x v="7"/>
    <n v="22313"/>
    <n v="53849"/>
  </r>
  <r>
    <x v="21"/>
    <x v="0"/>
    <x v="2"/>
    <x v="7"/>
    <n v="14041"/>
    <n v="39890"/>
  </r>
  <r>
    <x v="22"/>
    <x v="0"/>
    <x v="2"/>
    <x v="7"/>
    <n v="14141"/>
    <n v="40148"/>
  </r>
  <r>
    <x v="23"/>
    <x v="0"/>
    <x v="2"/>
    <x v="7"/>
    <n v="22262.78"/>
    <n v="57126"/>
  </r>
  <r>
    <x v="24"/>
    <x v="0"/>
    <x v="2"/>
    <x v="7"/>
    <n v="18578"/>
    <n v="36718"/>
  </r>
  <r>
    <x v="25"/>
    <x v="0"/>
    <x v="2"/>
    <x v="7"/>
    <n v="21802"/>
    <n v="54094"/>
  </r>
  <r>
    <x v="26"/>
    <x v="0"/>
    <x v="2"/>
    <x v="7"/>
    <n v="21831"/>
    <n v="44489"/>
  </r>
  <r>
    <x v="27"/>
    <x v="0"/>
    <x v="2"/>
    <x v="7"/>
    <n v="20362"/>
    <n v="46876"/>
  </r>
  <r>
    <x v="0"/>
    <x v="0"/>
    <x v="2"/>
    <x v="8"/>
    <n v="59291"/>
    <n v="48106"/>
  </r>
  <r>
    <x v="1"/>
    <x v="0"/>
    <x v="2"/>
    <x v="8"/>
    <n v="43066"/>
    <n v="37191"/>
  </r>
  <r>
    <x v="2"/>
    <x v="0"/>
    <x v="2"/>
    <x v="8"/>
    <n v="37545"/>
    <n v="30014"/>
  </r>
  <r>
    <x v="3"/>
    <x v="0"/>
    <x v="2"/>
    <x v="8"/>
    <n v="16823"/>
    <n v="14538"/>
  </r>
  <r>
    <x v="4"/>
    <x v="0"/>
    <x v="2"/>
    <x v="8"/>
    <n v="14082"/>
    <n v="15069"/>
  </r>
  <r>
    <x v="5"/>
    <x v="0"/>
    <x v="2"/>
    <x v="8"/>
    <n v="15538"/>
    <n v="13478"/>
  </r>
  <r>
    <x v="6"/>
    <x v="0"/>
    <x v="2"/>
    <x v="8"/>
    <n v="12932"/>
    <n v="10323"/>
  </r>
  <r>
    <x v="7"/>
    <x v="0"/>
    <x v="2"/>
    <x v="8"/>
    <n v="27847"/>
    <n v="20985"/>
  </r>
  <r>
    <x v="8"/>
    <x v="0"/>
    <x v="2"/>
    <x v="8"/>
    <n v="40976"/>
    <n v="30382"/>
  </r>
  <r>
    <x v="9"/>
    <x v="0"/>
    <x v="2"/>
    <x v="8"/>
    <n v="15073"/>
    <n v="15388"/>
  </r>
  <r>
    <x v="10"/>
    <x v="0"/>
    <x v="2"/>
    <x v="8"/>
    <n v="17974"/>
    <n v="14482"/>
  </r>
  <r>
    <x v="11"/>
    <x v="0"/>
    <x v="2"/>
    <x v="8"/>
    <n v="18011"/>
    <n v="10959"/>
  </r>
  <r>
    <x v="12"/>
    <x v="0"/>
    <x v="2"/>
    <x v="8"/>
    <n v="7221"/>
    <n v="12530"/>
  </r>
  <r>
    <x v="13"/>
    <x v="0"/>
    <x v="2"/>
    <x v="8"/>
    <n v="8873"/>
    <n v="15446"/>
  </r>
  <r>
    <x v="14"/>
    <x v="0"/>
    <x v="2"/>
    <x v="8"/>
    <n v="28326"/>
    <n v="23884"/>
  </r>
  <r>
    <x v="15"/>
    <x v="0"/>
    <x v="2"/>
    <x v="8"/>
    <n v="25413"/>
    <n v="25413"/>
  </r>
  <r>
    <x v="16"/>
    <x v="0"/>
    <x v="2"/>
    <x v="8"/>
    <n v="14763"/>
    <n v="12703"/>
  </r>
  <r>
    <x v="17"/>
    <x v="0"/>
    <x v="2"/>
    <x v="8"/>
    <n v="8458"/>
    <n v="11425"/>
  </r>
  <r>
    <x v="18"/>
    <x v="0"/>
    <x v="2"/>
    <x v="8"/>
    <n v="10071"/>
    <n v="7954"/>
  </r>
  <r>
    <x v="19"/>
    <x v="0"/>
    <x v="2"/>
    <x v="8"/>
    <n v="5307"/>
    <n v="4035"/>
  </r>
  <r>
    <x v="20"/>
    <x v="0"/>
    <x v="2"/>
    <x v="8"/>
    <n v="8991"/>
    <n v="7797"/>
  </r>
  <r>
    <x v="21"/>
    <x v="0"/>
    <x v="2"/>
    <x v="8"/>
    <n v="4165"/>
    <n v="3813"/>
  </r>
  <r>
    <x v="22"/>
    <x v="0"/>
    <x v="2"/>
    <x v="8"/>
    <n v="3019"/>
    <n v="2156"/>
  </r>
  <r>
    <x v="23"/>
    <x v="0"/>
    <x v="2"/>
    <x v="8"/>
    <n v="6301"/>
    <n v="5376"/>
  </r>
  <r>
    <x v="24"/>
    <x v="0"/>
    <x v="2"/>
    <x v="8"/>
    <n v="5266"/>
    <n v="4028"/>
  </r>
  <r>
    <x v="25"/>
    <x v="0"/>
    <x v="2"/>
    <x v="8"/>
    <n v="6172"/>
    <n v="5471"/>
  </r>
  <r>
    <x v="26"/>
    <x v="0"/>
    <x v="2"/>
    <x v="8"/>
    <n v="6609"/>
    <n v="5430"/>
  </r>
  <r>
    <x v="27"/>
    <x v="0"/>
    <x v="2"/>
    <x v="8"/>
    <n v="4876.7"/>
    <n v="4116"/>
  </r>
  <r>
    <x v="0"/>
    <x v="0"/>
    <x v="2"/>
    <x v="9"/>
    <n v="131158"/>
    <n v="24532"/>
  </r>
  <r>
    <x v="1"/>
    <x v="0"/>
    <x v="2"/>
    <x v="9"/>
    <n v="133075"/>
    <n v="24045"/>
  </r>
  <r>
    <x v="2"/>
    <x v="0"/>
    <x v="2"/>
    <x v="9"/>
    <n v="128420"/>
    <n v="25376"/>
  </r>
  <r>
    <x v="3"/>
    <x v="0"/>
    <x v="2"/>
    <x v="9"/>
    <n v="111076"/>
    <n v="23102"/>
  </r>
  <r>
    <x v="4"/>
    <x v="0"/>
    <x v="2"/>
    <x v="9"/>
    <n v="105801"/>
    <n v="21089"/>
  </r>
  <r>
    <x v="5"/>
    <x v="0"/>
    <x v="2"/>
    <x v="9"/>
    <n v="175105"/>
    <n v="21054"/>
  </r>
  <r>
    <x v="6"/>
    <x v="0"/>
    <x v="2"/>
    <x v="9"/>
    <n v="194443"/>
    <n v="19855"/>
  </r>
  <r>
    <x v="7"/>
    <x v="0"/>
    <x v="2"/>
    <x v="9"/>
    <n v="163628"/>
    <n v="19658"/>
  </r>
  <r>
    <x v="8"/>
    <x v="0"/>
    <x v="2"/>
    <x v="9"/>
    <n v="146926"/>
    <n v="17144"/>
  </r>
  <r>
    <x v="9"/>
    <x v="0"/>
    <x v="2"/>
    <x v="9"/>
    <n v="173397"/>
    <n v="18177"/>
  </r>
  <r>
    <x v="10"/>
    <x v="0"/>
    <x v="2"/>
    <x v="9"/>
    <n v="189294"/>
    <n v="17526"/>
  </r>
  <r>
    <x v="11"/>
    <x v="0"/>
    <x v="2"/>
    <x v="9"/>
    <n v="154109"/>
    <n v="14442"/>
  </r>
  <r>
    <x v="12"/>
    <x v="0"/>
    <x v="2"/>
    <x v="9"/>
    <n v="135421"/>
    <n v="18569"/>
  </r>
  <r>
    <x v="13"/>
    <x v="0"/>
    <x v="2"/>
    <x v="9"/>
    <n v="138641"/>
    <n v="18781"/>
  </r>
  <r>
    <x v="14"/>
    <x v="0"/>
    <x v="2"/>
    <x v="9"/>
    <n v="146540"/>
    <n v="12990"/>
  </r>
  <r>
    <x v="15"/>
    <x v="0"/>
    <x v="2"/>
    <x v="9"/>
    <n v="223976"/>
    <n v="17914"/>
  </r>
  <r>
    <x v="16"/>
    <x v="0"/>
    <x v="2"/>
    <x v="9"/>
    <n v="149255"/>
    <n v="13486"/>
  </r>
  <r>
    <x v="17"/>
    <x v="0"/>
    <x v="2"/>
    <x v="9"/>
    <n v="191531"/>
    <n v="17387"/>
  </r>
  <r>
    <x v="18"/>
    <x v="0"/>
    <x v="2"/>
    <x v="9"/>
    <n v="180063"/>
    <n v="15767"/>
  </r>
  <r>
    <x v="19"/>
    <x v="0"/>
    <x v="2"/>
    <x v="9"/>
    <n v="193112"/>
    <n v="17698"/>
  </r>
  <r>
    <x v="20"/>
    <x v="0"/>
    <x v="2"/>
    <x v="9"/>
    <n v="201098"/>
    <n v="18807"/>
  </r>
  <r>
    <x v="21"/>
    <x v="0"/>
    <x v="2"/>
    <x v="9"/>
    <n v="211164"/>
    <n v="19692"/>
  </r>
  <r>
    <x v="22"/>
    <x v="0"/>
    <x v="2"/>
    <x v="9"/>
    <n v="179926"/>
    <n v="16222"/>
  </r>
  <r>
    <x v="23"/>
    <x v="0"/>
    <x v="2"/>
    <x v="9"/>
    <n v="183997.22"/>
    <n v="16907"/>
  </r>
  <r>
    <x v="24"/>
    <x v="0"/>
    <x v="2"/>
    <x v="9"/>
    <n v="129569"/>
    <n v="15904"/>
  </r>
  <r>
    <x v="25"/>
    <x v="0"/>
    <x v="2"/>
    <x v="9"/>
    <n v="144980"/>
    <n v="16792"/>
  </r>
  <r>
    <x v="26"/>
    <x v="0"/>
    <x v="2"/>
    <x v="9"/>
    <n v="131266"/>
    <n v="16816"/>
  </r>
  <r>
    <x v="27"/>
    <x v="0"/>
    <x v="2"/>
    <x v="9"/>
    <n v="136797"/>
    <n v="17537"/>
  </r>
  <r>
    <x v="0"/>
    <x v="0"/>
    <x v="2"/>
    <x v="10"/>
    <n v="8570"/>
    <n v="7972"/>
  </r>
  <r>
    <x v="1"/>
    <x v="0"/>
    <x v="2"/>
    <x v="10"/>
    <n v="5611"/>
    <n v="5791"/>
  </r>
  <r>
    <x v="2"/>
    <x v="0"/>
    <x v="2"/>
    <x v="10"/>
    <n v="5017"/>
    <n v="5199"/>
  </r>
  <r>
    <x v="3"/>
    <x v="0"/>
    <x v="2"/>
    <x v="10"/>
    <n v="3523"/>
    <n v="3548"/>
  </r>
  <r>
    <x v="4"/>
    <x v="0"/>
    <x v="2"/>
    <x v="10"/>
    <n v="2818"/>
    <n v="2747"/>
  </r>
  <r>
    <x v="5"/>
    <x v="0"/>
    <x v="2"/>
    <x v="10"/>
    <n v="1970"/>
    <n v="2214"/>
  </r>
  <r>
    <x v="6"/>
    <x v="0"/>
    <x v="2"/>
    <x v="10"/>
    <n v="1242"/>
    <n v="1502"/>
  </r>
  <r>
    <x v="7"/>
    <x v="0"/>
    <x v="2"/>
    <x v="10"/>
    <n v="970"/>
    <n v="1200"/>
  </r>
  <r>
    <x v="8"/>
    <x v="0"/>
    <x v="2"/>
    <x v="10"/>
    <n v="439"/>
    <n v="715"/>
  </r>
  <r>
    <x v="9"/>
    <x v="0"/>
    <x v="2"/>
    <x v="10"/>
    <n v="5230"/>
    <n v="4673"/>
  </r>
  <r>
    <x v="10"/>
    <x v="0"/>
    <x v="2"/>
    <x v="10"/>
    <n v="15514"/>
    <n v="12517"/>
  </r>
  <r>
    <x v="11"/>
    <x v="0"/>
    <x v="2"/>
    <x v="10"/>
    <n v="15942"/>
    <n v="30460"/>
  </r>
  <r>
    <x v="12"/>
    <x v="0"/>
    <x v="2"/>
    <x v="10"/>
    <n v="37777"/>
    <n v="43000"/>
  </r>
  <r>
    <x v="13"/>
    <x v="0"/>
    <x v="2"/>
    <x v="10"/>
    <n v="85792"/>
    <n v="63606"/>
  </r>
  <r>
    <x v="14"/>
    <x v="0"/>
    <x v="2"/>
    <x v="10"/>
    <n v="67870"/>
    <n v="62146"/>
  </r>
  <r>
    <x v="15"/>
    <x v="0"/>
    <x v="2"/>
    <x v="10"/>
    <n v="59164"/>
    <n v="64484"/>
  </r>
  <r>
    <x v="16"/>
    <x v="0"/>
    <x v="2"/>
    <x v="10"/>
    <n v="58389"/>
    <n v="62953"/>
  </r>
  <r>
    <x v="17"/>
    <x v="0"/>
    <x v="2"/>
    <x v="10"/>
    <n v="18422"/>
    <n v="23495"/>
  </r>
  <r>
    <x v="18"/>
    <x v="0"/>
    <x v="2"/>
    <x v="10"/>
    <n v="8059"/>
    <n v="8241"/>
  </r>
  <r>
    <x v="19"/>
    <x v="0"/>
    <x v="2"/>
    <x v="10"/>
    <n v="14457.35"/>
    <n v="21950"/>
  </r>
  <r>
    <x v="20"/>
    <x v="0"/>
    <x v="2"/>
    <x v="10"/>
    <n v="20852"/>
    <n v="1843"/>
  </r>
  <r>
    <x v="21"/>
    <x v="0"/>
    <x v="2"/>
    <x v="10"/>
    <n v="2799"/>
    <n v="5117"/>
  </r>
  <r>
    <x v="22"/>
    <x v="0"/>
    <x v="2"/>
    <x v="10"/>
    <n v="1750"/>
    <n v="2500"/>
  </r>
  <r>
    <x v="23"/>
    <x v="0"/>
    <x v="2"/>
    <x v="10"/>
    <n v="7716.96"/>
    <n v="11250"/>
  </r>
  <r>
    <x v="24"/>
    <x v="0"/>
    <x v="2"/>
    <x v="10"/>
    <n v="5080"/>
    <n v="7253"/>
  </r>
  <r>
    <x v="25"/>
    <x v="0"/>
    <x v="2"/>
    <x v="10"/>
    <n v="7387"/>
    <n v="10248"/>
  </r>
  <r>
    <x v="26"/>
    <x v="0"/>
    <x v="2"/>
    <x v="10"/>
    <n v="8894"/>
    <n v="10601"/>
  </r>
  <r>
    <x v="27"/>
    <x v="0"/>
    <x v="2"/>
    <x v="10"/>
    <n v="9989.44"/>
    <n v="12539"/>
  </r>
  <r>
    <x v="0"/>
    <x v="0"/>
    <x v="2"/>
    <x v="11"/>
    <n v="1534"/>
    <n v="1192"/>
  </r>
  <r>
    <x v="1"/>
    <x v="0"/>
    <x v="2"/>
    <x v="11"/>
    <n v="2260"/>
    <n v="1002"/>
  </r>
  <r>
    <x v="2"/>
    <x v="0"/>
    <x v="2"/>
    <x v="11"/>
    <n v="1570"/>
    <n v="611"/>
  </r>
  <r>
    <x v="3"/>
    <x v="0"/>
    <x v="2"/>
    <x v="11"/>
    <n v="1603"/>
    <n v="560"/>
  </r>
  <r>
    <x v="4"/>
    <x v="0"/>
    <x v="2"/>
    <x v="11"/>
    <n v="1502"/>
    <n v="520"/>
  </r>
  <r>
    <x v="5"/>
    <x v="0"/>
    <x v="2"/>
    <x v="11"/>
    <n v="1546"/>
    <n v="511"/>
  </r>
  <r>
    <x v="6"/>
    <x v="0"/>
    <x v="2"/>
    <x v="11"/>
    <n v="1179"/>
    <n v="400"/>
  </r>
  <r>
    <x v="7"/>
    <x v="0"/>
    <x v="2"/>
    <x v="11"/>
    <n v="963"/>
    <n v="335"/>
  </r>
  <r>
    <x v="8"/>
    <x v="0"/>
    <x v="2"/>
    <x v="11"/>
    <n v="801"/>
    <n v="293"/>
  </r>
  <r>
    <x v="9"/>
    <x v="0"/>
    <x v="2"/>
    <x v="11"/>
    <n v="1315"/>
    <n v="392"/>
  </r>
  <r>
    <x v="10"/>
    <x v="0"/>
    <x v="2"/>
    <x v="11"/>
    <n v="1094"/>
    <n v="350"/>
  </r>
  <r>
    <x v="11"/>
    <x v="0"/>
    <x v="2"/>
    <x v="11"/>
    <n v="1326"/>
    <n v="442"/>
  </r>
  <r>
    <x v="12"/>
    <x v="0"/>
    <x v="2"/>
    <x v="11"/>
    <n v="651"/>
    <n v="517"/>
  </r>
  <r>
    <x v="13"/>
    <x v="0"/>
    <x v="2"/>
    <x v="11"/>
    <n v="538"/>
    <n v="405"/>
  </r>
  <r>
    <x v="14"/>
    <x v="0"/>
    <x v="2"/>
    <x v="11"/>
    <n v="815"/>
    <n v="470"/>
  </r>
  <r>
    <x v="15"/>
    <x v="0"/>
    <x v="2"/>
    <x v="11"/>
    <n v="578"/>
    <n v="262"/>
  </r>
  <r>
    <x v="16"/>
    <x v="0"/>
    <x v="2"/>
    <x v="11"/>
    <n v="3523"/>
    <n v="1060"/>
  </r>
  <r>
    <x v="17"/>
    <x v="0"/>
    <x v="2"/>
    <x v="11"/>
    <n v="4057"/>
    <n v="1847"/>
  </r>
  <r>
    <x v="18"/>
    <x v="0"/>
    <x v="2"/>
    <x v="11"/>
    <n v="3701"/>
    <n v="1277"/>
  </r>
  <r>
    <x v="19"/>
    <x v="0"/>
    <x v="2"/>
    <x v="11"/>
    <n v="7388"/>
    <n v="2110"/>
  </r>
  <r>
    <x v="20"/>
    <x v="0"/>
    <x v="2"/>
    <x v="11"/>
    <n v="2965"/>
    <n v="827"/>
  </r>
  <r>
    <x v="21"/>
    <x v="0"/>
    <x v="2"/>
    <x v="11"/>
    <n v="2135"/>
    <n v="565"/>
  </r>
  <r>
    <x v="22"/>
    <x v="0"/>
    <x v="2"/>
    <x v="11"/>
    <n v="2022"/>
    <n v="809"/>
  </r>
  <r>
    <x v="23"/>
    <x v="0"/>
    <x v="2"/>
    <x v="11"/>
    <n v="3448.16"/>
    <n v="1137"/>
  </r>
  <r>
    <x v="24"/>
    <x v="0"/>
    <x v="2"/>
    <x v="11"/>
    <n v="2963"/>
    <n v="955"/>
  </r>
  <r>
    <x v="25"/>
    <x v="0"/>
    <x v="2"/>
    <x v="11"/>
    <n v="3384"/>
    <n v="1117"/>
  </r>
  <r>
    <x v="26"/>
    <x v="0"/>
    <x v="2"/>
    <x v="11"/>
    <n v="5267"/>
    <n v="1767"/>
  </r>
  <r>
    <x v="27"/>
    <x v="0"/>
    <x v="2"/>
    <x v="11"/>
    <n v="4160"/>
    <n v="1357"/>
  </r>
  <r>
    <x v="0"/>
    <x v="0"/>
    <x v="2"/>
    <x v="12"/>
    <n v="14000"/>
    <n v="11040"/>
  </r>
  <r>
    <x v="1"/>
    <x v="0"/>
    <x v="2"/>
    <x v="12"/>
    <n v="13704"/>
    <n v="11178"/>
  </r>
  <r>
    <x v="2"/>
    <x v="0"/>
    <x v="2"/>
    <x v="12"/>
    <n v="11583"/>
    <n v="10275"/>
  </r>
  <r>
    <x v="3"/>
    <x v="0"/>
    <x v="2"/>
    <x v="12"/>
    <n v="10801"/>
    <n v="10066"/>
  </r>
  <r>
    <x v="4"/>
    <x v="0"/>
    <x v="2"/>
    <x v="12"/>
    <n v="5029"/>
    <n v="4185"/>
  </r>
  <r>
    <x v="5"/>
    <x v="0"/>
    <x v="2"/>
    <x v="12"/>
    <n v="3443"/>
    <n v="2856"/>
  </r>
  <r>
    <x v="6"/>
    <x v="0"/>
    <x v="2"/>
    <x v="12"/>
    <n v="5478"/>
    <n v="3408"/>
  </r>
  <r>
    <x v="7"/>
    <x v="0"/>
    <x v="2"/>
    <x v="12"/>
    <n v="3239"/>
    <n v="2702"/>
  </r>
  <r>
    <x v="8"/>
    <x v="0"/>
    <x v="2"/>
    <x v="12"/>
    <n v="4314"/>
    <n v="3500"/>
  </r>
  <r>
    <x v="9"/>
    <x v="0"/>
    <x v="2"/>
    <x v="12"/>
    <n v="3909"/>
    <n v="3303"/>
  </r>
  <r>
    <x v="10"/>
    <x v="0"/>
    <x v="2"/>
    <x v="12"/>
    <n v="7019"/>
    <n v="3363"/>
  </r>
  <r>
    <x v="11"/>
    <x v="0"/>
    <x v="2"/>
    <x v="12"/>
    <n v="5359"/>
    <n v="3136"/>
  </r>
  <r>
    <x v="12"/>
    <x v="0"/>
    <x v="2"/>
    <x v="12"/>
    <n v="5155"/>
    <n v="5383"/>
  </r>
  <r>
    <x v="13"/>
    <x v="0"/>
    <x v="2"/>
    <x v="12"/>
    <n v="5808"/>
    <n v="6315"/>
  </r>
  <r>
    <x v="14"/>
    <x v="0"/>
    <x v="2"/>
    <x v="12"/>
    <n v="5925"/>
    <n v="1905"/>
  </r>
  <r>
    <x v="15"/>
    <x v="0"/>
    <x v="2"/>
    <x v="12"/>
    <n v="2818"/>
    <n v="1496"/>
  </r>
  <r>
    <x v="16"/>
    <x v="0"/>
    <x v="2"/>
    <x v="12"/>
    <n v="2415"/>
    <n v="1176"/>
  </r>
  <r>
    <x v="17"/>
    <x v="0"/>
    <x v="2"/>
    <x v="12"/>
    <n v="3924"/>
    <n v="1960"/>
  </r>
  <r>
    <x v="18"/>
    <x v="0"/>
    <x v="2"/>
    <x v="12"/>
    <n v="2928"/>
    <n v="1474"/>
  </r>
  <r>
    <x v="19"/>
    <x v="0"/>
    <x v="2"/>
    <x v="12"/>
    <n v="1388"/>
    <n v="652"/>
  </r>
  <r>
    <x v="20"/>
    <x v="0"/>
    <x v="2"/>
    <x v="12"/>
    <n v="2581"/>
    <n v="1279"/>
  </r>
  <r>
    <x v="21"/>
    <x v="0"/>
    <x v="2"/>
    <x v="12"/>
    <n v="2407"/>
    <n v="1188"/>
  </r>
  <r>
    <x v="22"/>
    <x v="0"/>
    <x v="2"/>
    <x v="12"/>
    <n v="2038"/>
    <n v="1040"/>
  </r>
  <r>
    <x v="23"/>
    <x v="0"/>
    <x v="2"/>
    <x v="12"/>
    <n v="1768"/>
    <n v="875"/>
  </r>
  <r>
    <x v="24"/>
    <x v="0"/>
    <x v="2"/>
    <x v="12"/>
    <n v="1418"/>
    <n v="689"/>
  </r>
  <r>
    <x v="25"/>
    <x v="0"/>
    <x v="2"/>
    <x v="12"/>
    <n v="1806"/>
    <n v="863"/>
  </r>
  <r>
    <x v="26"/>
    <x v="0"/>
    <x v="2"/>
    <x v="12"/>
    <n v="1521"/>
    <n v="849"/>
  </r>
  <r>
    <x v="27"/>
    <x v="0"/>
    <x v="2"/>
    <x v="12"/>
    <n v="1183"/>
    <n v="607"/>
  </r>
  <r>
    <x v="0"/>
    <x v="0"/>
    <x v="2"/>
    <x v="13"/>
    <n v="6518"/>
    <n v="2259"/>
  </r>
  <r>
    <x v="1"/>
    <x v="0"/>
    <x v="2"/>
    <x v="13"/>
    <n v="5680"/>
    <n v="2020"/>
  </r>
  <r>
    <x v="2"/>
    <x v="0"/>
    <x v="2"/>
    <x v="13"/>
    <n v="5207"/>
    <n v="1893"/>
  </r>
  <r>
    <x v="3"/>
    <x v="0"/>
    <x v="2"/>
    <x v="13"/>
    <n v="4495"/>
    <n v="1691"/>
  </r>
  <r>
    <x v="4"/>
    <x v="0"/>
    <x v="2"/>
    <x v="13"/>
    <n v="4437"/>
    <n v="1610"/>
  </r>
  <r>
    <x v="5"/>
    <x v="0"/>
    <x v="2"/>
    <x v="13"/>
    <n v="4384"/>
    <n v="1435"/>
  </r>
  <r>
    <x v="6"/>
    <x v="0"/>
    <x v="2"/>
    <x v="13"/>
    <n v="3799"/>
    <n v="1201"/>
  </r>
  <r>
    <x v="7"/>
    <x v="0"/>
    <x v="2"/>
    <x v="13"/>
    <n v="2900"/>
    <n v="1275"/>
  </r>
  <r>
    <x v="8"/>
    <x v="0"/>
    <x v="2"/>
    <x v="13"/>
    <n v="3491"/>
    <n v="1932"/>
  </r>
  <r>
    <x v="9"/>
    <x v="0"/>
    <x v="2"/>
    <x v="13"/>
    <n v="23871"/>
    <n v="13347"/>
  </r>
  <r>
    <x v="10"/>
    <x v="0"/>
    <x v="2"/>
    <x v="13"/>
    <n v="42799"/>
    <n v="25389"/>
  </r>
  <r>
    <x v="11"/>
    <x v="0"/>
    <x v="2"/>
    <x v="13"/>
    <n v="50952"/>
    <n v="30354"/>
  </r>
  <r>
    <x v="12"/>
    <x v="0"/>
    <x v="2"/>
    <x v="13"/>
    <n v="54420"/>
    <n v="30235"/>
  </r>
  <r>
    <x v="13"/>
    <x v="0"/>
    <x v="2"/>
    <x v="13"/>
    <n v="65702"/>
    <n v="40949"/>
  </r>
  <r>
    <x v="14"/>
    <x v="0"/>
    <x v="2"/>
    <x v="13"/>
    <n v="49777"/>
    <n v="42215"/>
  </r>
  <r>
    <x v="15"/>
    <x v="0"/>
    <x v="2"/>
    <x v="13"/>
    <n v="41833"/>
    <n v="34430"/>
  </r>
  <r>
    <x v="16"/>
    <x v="0"/>
    <x v="2"/>
    <x v="13"/>
    <n v="17678"/>
    <n v="15629"/>
  </r>
  <r>
    <x v="17"/>
    <x v="0"/>
    <x v="2"/>
    <x v="13"/>
    <n v="5556"/>
    <n v="5556"/>
  </r>
  <r>
    <x v="18"/>
    <x v="0"/>
    <x v="2"/>
    <x v="13"/>
    <n v="5061"/>
    <n v="5496"/>
  </r>
  <r>
    <x v="19"/>
    <x v="0"/>
    <x v="2"/>
    <x v="13"/>
    <n v="1720"/>
    <n v="1068"/>
  </r>
  <r>
    <x v="20"/>
    <x v="0"/>
    <x v="2"/>
    <x v="13"/>
    <n v="7855"/>
    <n v="5387"/>
  </r>
  <r>
    <x v="21"/>
    <x v="0"/>
    <x v="2"/>
    <x v="13"/>
    <n v="11951"/>
    <n v="8977"/>
  </r>
  <r>
    <x v="22"/>
    <x v="0"/>
    <x v="2"/>
    <x v="13"/>
    <n v="4584"/>
    <n v="3158"/>
  </r>
  <r>
    <x v="23"/>
    <x v="0"/>
    <x v="2"/>
    <x v="13"/>
    <n v="6736.12"/>
    <n v="4891"/>
  </r>
  <r>
    <x v="24"/>
    <x v="0"/>
    <x v="2"/>
    <x v="13"/>
    <n v="6076"/>
    <n v="3834"/>
  </r>
  <r>
    <x v="25"/>
    <x v="0"/>
    <x v="2"/>
    <x v="13"/>
    <n v="6654"/>
    <n v="5001"/>
  </r>
  <r>
    <x v="26"/>
    <x v="0"/>
    <x v="2"/>
    <x v="13"/>
    <n v="9327"/>
    <n v="5275"/>
  </r>
  <r>
    <x v="27"/>
    <x v="0"/>
    <x v="2"/>
    <x v="13"/>
    <n v="11057"/>
    <n v="5867"/>
  </r>
  <r>
    <x v="0"/>
    <x v="0"/>
    <x v="2"/>
    <x v="14"/>
    <n v="316022"/>
    <n v="28135"/>
  </r>
  <r>
    <x v="1"/>
    <x v="0"/>
    <x v="2"/>
    <x v="14"/>
    <n v="338714"/>
    <n v="25000"/>
  </r>
  <r>
    <x v="2"/>
    <x v="0"/>
    <x v="2"/>
    <x v="14"/>
    <n v="336260"/>
    <n v="24956"/>
  </r>
  <r>
    <x v="3"/>
    <x v="0"/>
    <x v="2"/>
    <x v="14"/>
    <n v="372658"/>
    <n v="24711"/>
  </r>
  <r>
    <x v="4"/>
    <x v="0"/>
    <x v="2"/>
    <x v="14"/>
    <n v="348295"/>
    <n v="25105"/>
  </r>
  <r>
    <x v="5"/>
    <x v="0"/>
    <x v="2"/>
    <x v="14"/>
    <n v="319873"/>
    <n v="25116"/>
  </r>
  <r>
    <x v="6"/>
    <x v="0"/>
    <x v="2"/>
    <x v="14"/>
    <n v="275905"/>
    <n v="23624"/>
  </r>
  <r>
    <x v="7"/>
    <x v="0"/>
    <x v="2"/>
    <x v="14"/>
    <n v="331668"/>
    <n v="24032"/>
  </r>
  <r>
    <x v="8"/>
    <x v="0"/>
    <x v="2"/>
    <x v="14"/>
    <n v="304468"/>
    <n v="26277"/>
  </r>
  <r>
    <x v="9"/>
    <x v="0"/>
    <x v="2"/>
    <x v="14"/>
    <n v="307403"/>
    <n v="25252"/>
  </r>
  <r>
    <x v="10"/>
    <x v="0"/>
    <x v="2"/>
    <x v="14"/>
    <n v="327092"/>
    <n v="26278"/>
  </r>
  <r>
    <x v="11"/>
    <x v="0"/>
    <x v="2"/>
    <x v="14"/>
    <n v="327750"/>
    <n v="26713"/>
  </r>
  <r>
    <x v="12"/>
    <x v="0"/>
    <x v="2"/>
    <x v="14"/>
    <n v="416571"/>
    <n v="34694"/>
  </r>
  <r>
    <x v="13"/>
    <x v="0"/>
    <x v="2"/>
    <x v="14"/>
    <n v="447360"/>
    <n v="33976"/>
  </r>
  <r>
    <x v="14"/>
    <x v="0"/>
    <x v="2"/>
    <x v="14"/>
    <n v="438526"/>
    <n v="34700"/>
  </r>
  <r>
    <x v="15"/>
    <x v="0"/>
    <x v="2"/>
    <x v="14"/>
    <n v="474165"/>
    <n v="42473"/>
  </r>
  <r>
    <x v="16"/>
    <x v="0"/>
    <x v="2"/>
    <x v="14"/>
    <n v="397143"/>
    <n v="35554"/>
  </r>
  <r>
    <x v="17"/>
    <x v="0"/>
    <x v="2"/>
    <x v="14"/>
    <n v="514678"/>
    <n v="50820"/>
  </r>
  <r>
    <x v="18"/>
    <x v="0"/>
    <x v="2"/>
    <x v="14"/>
    <n v="419547"/>
    <n v="36900"/>
  </r>
  <r>
    <x v="19"/>
    <x v="0"/>
    <x v="2"/>
    <x v="14"/>
    <n v="501850"/>
    <n v="44496"/>
  </r>
  <r>
    <x v="20"/>
    <x v="0"/>
    <x v="2"/>
    <x v="14"/>
    <n v="522982"/>
    <n v="47103"/>
  </r>
  <r>
    <x v="21"/>
    <x v="0"/>
    <x v="2"/>
    <x v="14"/>
    <n v="452907"/>
    <n v="43041"/>
  </r>
  <r>
    <x v="22"/>
    <x v="0"/>
    <x v="2"/>
    <x v="14"/>
    <n v="488114"/>
    <n v="40854"/>
  </r>
  <r>
    <x v="23"/>
    <x v="0"/>
    <x v="2"/>
    <x v="14"/>
    <n v="588460.82999999996"/>
    <n v="52226"/>
  </r>
  <r>
    <x v="24"/>
    <x v="0"/>
    <x v="2"/>
    <x v="14"/>
    <n v="424227"/>
    <n v="42943"/>
  </r>
  <r>
    <x v="25"/>
    <x v="0"/>
    <x v="2"/>
    <x v="14"/>
    <n v="475115"/>
    <n v="42643"/>
  </r>
  <r>
    <x v="26"/>
    <x v="0"/>
    <x v="2"/>
    <x v="14"/>
    <n v="521942"/>
    <n v="44087"/>
  </r>
  <r>
    <x v="27"/>
    <x v="0"/>
    <x v="2"/>
    <x v="14"/>
    <n v="542670"/>
    <n v="48098"/>
  </r>
  <r>
    <x v="0"/>
    <x v="0"/>
    <x v="3"/>
    <x v="15"/>
    <n v="26119"/>
    <n v="1987"/>
  </r>
  <r>
    <x v="1"/>
    <x v="0"/>
    <x v="3"/>
    <x v="15"/>
    <n v="24692"/>
    <n v="1900"/>
  </r>
  <r>
    <x v="2"/>
    <x v="0"/>
    <x v="3"/>
    <x v="15"/>
    <n v="27612"/>
    <n v="1928"/>
  </r>
  <r>
    <x v="3"/>
    <x v="0"/>
    <x v="3"/>
    <x v="15"/>
    <n v="24418"/>
    <n v="1874"/>
  </r>
  <r>
    <x v="4"/>
    <x v="0"/>
    <x v="3"/>
    <x v="15"/>
    <n v="28737"/>
    <n v="2049"/>
  </r>
  <r>
    <x v="5"/>
    <x v="0"/>
    <x v="3"/>
    <x v="15"/>
    <n v="31505"/>
    <n v="2283"/>
  </r>
  <r>
    <x v="6"/>
    <x v="0"/>
    <x v="3"/>
    <x v="15"/>
    <n v="23024"/>
    <n v="2158"/>
  </r>
  <r>
    <x v="7"/>
    <x v="0"/>
    <x v="3"/>
    <x v="15"/>
    <n v="27523"/>
    <n v="2454"/>
  </r>
  <r>
    <x v="8"/>
    <x v="0"/>
    <x v="3"/>
    <x v="15"/>
    <n v="31342"/>
    <n v="2799"/>
  </r>
  <r>
    <x v="9"/>
    <x v="0"/>
    <x v="3"/>
    <x v="15"/>
    <n v="35955"/>
    <n v="2931"/>
  </r>
  <r>
    <x v="10"/>
    <x v="0"/>
    <x v="3"/>
    <x v="15"/>
    <n v="36022"/>
    <n v="2932"/>
  </r>
  <r>
    <x v="11"/>
    <x v="0"/>
    <x v="3"/>
    <x v="15"/>
    <n v="36662"/>
    <n v="3189"/>
  </r>
  <r>
    <x v="12"/>
    <x v="0"/>
    <x v="3"/>
    <x v="15"/>
    <n v="33068"/>
    <n v="4334"/>
  </r>
  <r>
    <x v="13"/>
    <x v="0"/>
    <x v="3"/>
    <x v="15"/>
    <n v="29170"/>
    <n v="4764"/>
  </r>
  <r>
    <x v="14"/>
    <x v="0"/>
    <x v="3"/>
    <x v="15"/>
    <n v="30792"/>
    <n v="2871"/>
  </r>
  <r>
    <x v="15"/>
    <x v="0"/>
    <x v="3"/>
    <x v="15"/>
    <n v="47603"/>
    <n v="4157"/>
  </r>
  <r>
    <x v="16"/>
    <x v="0"/>
    <x v="3"/>
    <x v="15"/>
    <n v="50449"/>
    <n v="3715"/>
  </r>
  <r>
    <x v="17"/>
    <x v="0"/>
    <x v="3"/>
    <x v="15"/>
    <n v="70909"/>
    <n v="4921"/>
  </r>
  <r>
    <x v="18"/>
    <x v="0"/>
    <x v="3"/>
    <x v="15"/>
    <n v="58386"/>
    <n v="4172"/>
  </r>
  <r>
    <x v="0"/>
    <x v="0"/>
    <x v="3"/>
    <x v="16"/>
    <n v="12140"/>
    <n v="1867"/>
  </r>
  <r>
    <x v="1"/>
    <x v="0"/>
    <x v="3"/>
    <x v="16"/>
    <n v="13345"/>
    <n v="1381"/>
  </r>
  <r>
    <x v="2"/>
    <x v="0"/>
    <x v="3"/>
    <x v="16"/>
    <n v="13928"/>
    <n v="1530"/>
  </r>
  <r>
    <x v="3"/>
    <x v="0"/>
    <x v="3"/>
    <x v="16"/>
    <n v="10264"/>
    <n v="1148"/>
  </r>
  <r>
    <x v="4"/>
    <x v="0"/>
    <x v="3"/>
    <x v="16"/>
    <n v="12081"/>
    <n v="1148"/>
  </r>
  <r>
    <x v="5"/>
    <x v="0"/>
    <x v="3"/>
    <x v="16"/>
    <n v="8087"/>
    <n v="771"/>
  </r>
  <r>
    <x v="6"/>
    <x v="0"/>
    <x v="3"/>
    <x v="16"/>
    <n v="13616"/>
    <n v="1348"/>
  </r>
  <r>
    <x v="7"/>
    <x v="0"/>
    <x v="3"/>
    <x v="16"/>
    <n v="10995"/>
    <n v="1175"/>
  </r>
  <r>
    <x v="8"/>
    <x v="0"/>
    <x v="3"/>
    <x v="16"/>
    <n v="12834"/>
    <n v="1466"/>
  </r>
  <r>
    <x v="9"/>
    <x v="0"/>
    <x v="3"/>
    <x v="16"/>
    <n v="16773"/>
    <n v="1493"/>
  </r>
  <r>
    <x v="10"/>
    <x v="0"/>
    <x v="3"/>
    <x v="16"/>
    <n v="12937"/>
    <n v="1208"/>
  </r>
  <r>
    <x v="11"/>
    <x v="0"/>
    <x v="3"/>
    <x v="16"/>
    <n v="7777"/>
    <n v="743"/>
  </r>
  <r>
    <x v="12"/>
    <x v="0"/>
    <x v="3"/>
    <x v="16"/>
    <n v="10459"/>
    <n v="791"/>
  </r>
  <r>
    <x v="13"/>
    <x v="0"/>
    <x v="3"/>
    <x v="16"/>
    <n v="14819"/>
    <n v="1190"/>
  </r>
  <r>
    <x v="14"/>
    <x v="0"/>
    <x v="3"/>
    <x v="16"/>
    <n v="23032"/>
    <n v="2241"/>
  </r>
  <r>
    <x v="15"/>
    <x v="0"/>
    <x v="3"/>
    <x v="16"/>
    <n v="20139"/>
    <n v="1945"/>
  </r>
  <r>
    <x v="16"/>
    <x v="0"/>
    <x v="3"/>
    <x v="16"/>
    <n v="13556"/>
    <n v="1482"/>
  </r>
  <r>
    <x v="17"/>
    <x v="0"/>
    <x v="3"/>
    <x v="16"/>
    <n v="22091"/>
    <n v="2372"/>
  </r>
  <r>
    <x v="18"/>
    <x v="0"/>
    <x v="3"/>
    <x v="16"/>
    <n v="21968"/>
    <n v="2273"/>
  </r>
  <r>
    <x v="19"/>
    <x v="0"/>
    <x v="3"/>
    <x v="16"/>
    <n v="19447"/>
    <n v="2100"/>
  </r>
  <r>
    <x v="20"/>
    <x v="0"/>
    <x v="3"/>
    <x v="16"/>
    <n v="26799"/>
    <n v="2936"/>
  </r>
  <r>
    <x v="21"/>
    <x v="0"/>
    <x v="3"/>
    <x v="16"/>
    <n v="15744"/>
    <n v="1569"/>
  </r>
  <r>
    <x v="22"/>
    <x v="0"/>
    <x v="3"/>
    <x v="16"/>
    <n v="18747"/>
    <n v="1960"/>
  </r>
  <r>
    <x v="23"/>
    <x v="0"/>
    <x v="3"/>
    <x v="16"/>
    <n v="19645.66"/>
    <n v="2007"/>
  </r>
  <r>
    <x v="24"/>
    <x v="0"/>
    <x v="3"/>
    <x v="16"/>
    <n v="21242"/>
    <n v="1743"/>
  </r>
  <r>
    <x v="25"/>
    <x v="0"/>
    <x v="3"/>
    <x v="16"/>
    <n v="21845"/>
    <n v="2101"/>
  </r>
  <r>
    <x v="26"/>
    <x v="0"/>
    <x v="3"/>
    <x v="16"/>
    <n v="23180"/>
    <n v="1801"/>
  </r>
  <r>
    <x v="27"/>
    <x v="0"/>
    <x v="3"/>
    <x v="16"/>
    <n v="22666"/>
    <n v="1745"/>
  </r>
  <r>
    <x v="0"/>
    <x v="0"/>
    <x v="3"/>
    <x v="17"/>
    <n v="787"/>
    <n v="169"/>
  </r>
  <r>
    <x v="1"/>
    <x v="0"/>
    <x v="3"/>
    <x v="17"/>
    <n v="1180"/>
    <n v="198"/>
  </r>
  <r>
    <x v="2"/>
    <x v="0"/>
    <x v="3"/>
    <x v="17"/>
    <n v="1241"/>
    <n v="207"/>
  </r>
  <r>
    <x v="3"/>
    <x v="0"/>
    <x v="3"/>
    <x v="17"/>
    <n v="1047"/>
    <n v="175"/>
  </r>
  <r>
    <x v="4"/>
    <x v="0"/>
    <x v="3"/>
    <x v="17"/>
    <n v="1330"/>
    <n v="212"/>
  </r>
  <r>
    <x v="5"/>
    <x v="0"/>
    <x v="3"/>
    <x v="17"/>
    <n v="2318"/>
    <n v="368"/>
  </r>
  <r>
    <x v="6"/>
    <x v="0"/>
    <x v="3"/>
    <x v="17"/>
    <n v="2477"/>
    <n v="416"/>
  </r>
  <r>
    <x v="7"/>
    <x v="0"/>
    <x v="3"/>
    <x v="17"/>
    <n v="3644"/>
    <n v="590"/>
  </r>
  <r>
    <x v="8"/>
    <x v="0"/>
    <x v="3"/>
    <x v="17"/>
    <n v="4459"/>
    <n v="580"/>
  </r>
  <r>
    <x v="9"/>
    <x v="0"/>
    <x v="3"/>
    <x v="17"/>
    <n v="6241"/>
    <n v="816"/>
  </r>
  <r>
    <x v="10"/>
    <x v="0"/>
    <x v="3"/>
    <x v="17"/>
    <n v="6233"/>
    <n v="859"/>
  </r>
  <r>
    <x v="11"/>
    <x v="0"/>
    <x v="3"/>
    <x v="17"/>
    <n v="7447"/>
    <n v="905"/>
  </r>
  <r>
    <x v="12"/>
    <x v="0"/>
    <x v="3"/>
    <x v="17"/>
    <n v="6459"/>
    <n v="1035"/>
  </r>
  <r>
    <x v="13"/>
    <x v="0"/>
    <x v="3"/>
    <x v="17"/>
    <n v="7172"/>
    <n v="1022"/>
  </r>
  <r>
    <x v="14"/>
    <x v="0"/>
    <x v="3"/>
    <x v="17"/>
    <n v="7778"/>
    <n v="910"/>
  </r>
  <r>
    <x v="15"/>
    <x v="0"/>
    <x v="3"/>
    <x v="17"/>
    <n v="12945"/>
    <n v="1701"/>
  </r>
  <r>
    <x v="16"/>
    <x v="0"/>
    <x v="3"/>
    <x v="17"/>
    <n v="7520"/>
    <n v="1138"/>
  </r>
  <r>
    <x v="17"/>
    <x v="0"/>
    <x v="3"/>
    <x v="17"/>
    <n v="9410"/>
    <n v="1592"/>
  </r>
  <r>
    <x v="18"/>
    <x v="0"/>
    <x v="3"/>
    <x v="17"/>
    <n v="13136"/>
    <n v="1548"/>
  </r>
  <r>
    <x v="0"/>
    <x v="0"/>
    <x v="3"/>
    <x v="18"/>
    <n v="52755"/>
    <n v="6485"/>
  </r>
  <r>
    <x v="1"/>
    <x v="0"/>
    <x v="3"/>
    <x v="18"/>
    <n v="63857"/>
    <n v="8179"/>
  </r>
  <r>
    <x v="2"/>
    <x v="0"/>
    <x v="3"/>
    <x v="18"/>
    <n v="69623"/>
    <n v="7875"/>
  </r>
  <r>
    <x v="3"/>
    <x v="0"/>
    <x v="3"/>
    <x v="18"/>
    <n v="87567"/>
    <n v="9062"/>
  </r>
  <r>
    <x v="4"/>
    <x v="0"/>
    <x v="3"/>
    <x v="18"/>
    <n v="87523"/>
    <n v="9537"/>
  </r>
  <r>
    <x v="5"/>
    <x v="0"/>
    <x v="3"/>
    <x v="18"/>
    <n v="93163"/>
    <n v="11286"/>
  </r>
  <r>
    <x v="6"/>
    <x v="0"/>
    <x v="3"/>
    <x v="18"/>
    <n v="52485"/>
    <n v="6462"/>
  </r>
  <r>
    <x v="7"/>
    <x v="0"/>
    <x v="3"/>
    <x v="18"/>
    <n v="69878"/>
    <n v="7965"/>
  </r>
  <r>
    <x v="8"/>
    <x v="0"/>
    <x v="3"/>
    <x v="18"/>
    <n v="76857"/>
    <n v="8934"/>
  </r>
  <r>
    <x v="9"/>
    <x v="0"/>
    <x v="3"/>
    <x v="18"/>
    <n v="87243"/>
    <n v="10149"/>
  </r>
  <r>
    <x v="10"/>
    <x v="0"/>
    <x v="3"/>
    <x v="18"/>
    <n v="88521"/>
    <n v="9481"/>
  </r>
  <r>
    <x v="11"/>
    <x v="0"/>
    <x v="3"/>
    <x v="18"/>
    <n v="84779"/>
    <n v="9142"/>
  </r>
  <r>
    <x v="12"/>
    <x v="0"/>
    <x v="3"/>
    <x v="18"/>
    <n v="90855"/>
    <n v="14899"/>
  </r>
  <r>
    <x v="13"/>
    <x v="0"/>
    <x v="3"/>
    <x v="18"/>
    <n v="98374"/>
    <n v="16814"/>
  </r>
  <r>
    <x v="14"/>
    <x v="0"/>
    <x v="3"/>
    <x v="18"/>
    <n v="124706"/>
    <n v="20314"/>
  </r>
  <r>
    <x v="15"/>
    <x v="0"/>
    <x v="3"/>
    <x v="18"/>
    <n v="128931"/>
    <n v="14354"/>
  </r>
  <r>
    <x v="16"/>
    <x v="0"/>
    <x v="3"/>
    <x v="18"/>
    <n v="50457"/>
    <n v="5261"/>
  </r>
  <r>
    <x v="17"/>
    <x v="0"/>
    <x v="3"/>
    <x v="18"/>
    <n v="63991"/>
    <n v="6949"/>
  </r>
  <r>
    <x v="18"/>
    <x v="0"/>
    <x v="3"/>
    <x v="18"/>
    <n v="60851"/>
    <n v="6369"/>
  </r>
  <r>
    <x v="19"/>
    <x v="0"/>
    <x v="3"/>
    <x v="18"/>
    <n v="48938"/>
    <n v="5096"/>
  </r>
  <r>
    <x v="20"/>
    <x v="0"/>
    <x v="3"/>
    <x v="18"/>
    <n v="53107"/>
    <n v="5430"/>
  </r>
  <r>
    <x v="21"/>
    <x v="0"/>
    <x v="3"/>
    <x v="18"/>
    <n v="45653"/>
    <n v="5059"/>
  </r>
  <r>
    <x v="22"/>
    <x v="0"/>
    <x v="3"/>
    <x v="18"/>
    <n v="48710"/>
    <n v="4479"/>
  </r>
  <r>
    <x v="23"/>
    <x v="0"/>
    <x v="3"/>
    <x v="18"/>
    <n v="48892.7"/>
    <n v="5063"/>
  </r>
  <r>
    <x v="24"/>
    <x v="0"/>
    <x v="3"/>
    <x v="18"/>
    <n v="52153"/>
    <n v="4570"/>
  </r>
  <r>
    <x v="25"/>
    <x v="0"/>
    <x v="3"/>
    <x v="18"/>
    <n v="53300"/>
    <n v="5149"/>
  </r>
  <r>
    <x v="26"/>
    <x v="0"/>
    <x v="3"/>
    <x v="18"/>
    <n v="55781"/>
    <n v="5255"/>
  </r>
  <r>
    <x v="27"/>
    <x v="0"/>
    <x v="3"/>
    <x v="18"/>
    <n v="55772"/>
    <n v="5266"/>
  </r>
  <r>
    <x v="0"/>
    <x v="0"/>
    <x v="3"/>
    <x v="19"/>
    <n v="64008"/>
    <n v="8585"/>
  </r>
  <r>
    <x v="1"/>
    <x v="0"/>
    <x v="3"/>
    <x v="19"/>
    <n v="60466"/>
    <n v="6382"/>
  </r>
  <r>
    <x v="2"/>
    <x v="0"/>
    <x v="3"/>
    <x v="19"/>
    <n v="63179"/>
    <n v="6344"/>
  </r>
  <r>
    <x v="3"/>
    <x v="0"/>
    <x v="3"/>
    <x v="19"/>
    <n v="62994"/>
    <n v="6401"/>
  </r>
  <r>
    <x v="4"/>
    <x v="0"/>
    <x v="3"/>
    <x v="19"/>
    <n v="64443"/>
    <n v="5908"/>
  </r>
  <r>
    <x v="5"/>
    <x v="0"/>
    <x v="3"/>
    <x v="19"/>
    <n v="54353"/>
    <n v="5739"/>
  </r>
  <r>
    <x v="6"/>
    <x v="0"/>
    <x v="3"/>
    <x v="19"/>
    <n v="47755"/>
    <n v="5027"/>
  </r>
  <r>
    <x v="7"/>
    <x v="0"/>
    <x v="3"/>
    <x v="19"/>
    <n v="61904"/>
    <n v="5689"/>
  </r>
  <r>
    <x v="8"/>
    <x v="0"/>
    <x v="3"/>
    <x v="19"/>
    <n v="59169"/>
    <n v="5285"/>
  </r>
  <r>
    <x v="9"/>
    <x v="0"/>
    <x v="3"/>
    <x v="19"/>
    <n v="85954"/>
    <n v="7882"/>
  </r>
  <r>
    <x v="10"/>
    <x v="0"/>
    <x v="3"/>
    <x v="19"/>
    <n v="78290"/>
    <n v="7059"/>
  </r>
  <r>
    <x v="11"/>
    <x v="0"/>
    <x v="3"/>
    <x v="19"/>
    <n v="83996"/>
    <n v="7447"/>
  </r>
  <r>
    <x v="12"/>
    <x v="0"/>
    <x v="3"/>
    <x v="19"/>
    <n v="83034"/>
    <n v="12362"/>
  </r>
  <r>
    <x v="13"/>
    <x v="0"/>
    <x v="3"/>
    <x v="19"/>
    <n v="90232"/>
    <n v="13252"/>
  </r>
  <r>
    <x v="14"/>
    <x v="0"/>
    <x v="3"/>
    <x v="19"/>
    <n v="138476"/>
    <n v="19337"/>
  </r>
  <r>
    <x v="15"/>
    <x v="0"/>
    <x v="3"/>
    <x v="19"/>
    <n v="101850"/>
    <n v="9596"/>
  </r>
  <r>
    <x v="16"/>
    <x v="0"/>
    <x v="3"/>
    <x v="19"/>
    <n v="84081"/>
    <n v="7173"/>
  </r>
  <r>
    <x v="17"/>
    <x v="0"/>
    <x v="3"/>
    <x v="19"/>
    <n v="108196"/>
    <n v="9535"/>
  </r>
  <r>
    <x v="18"/>
    <x v="0"/>
    <x v="3"/>
    <x v="19"/>
    <n v="97291"/>
    <n v="8940"/>
  </r>
  <r>
    <x v="19"/>
    <x v="0"/>
    <x v="3"/>
    <x v="19"/>
    <n v="78704"/>
    <n v="6843"/>
  </r>
  <r>
    <x v="20"/>
    <x v="0"/>
    <x v="3"/>
    <x v="19"/>
    <n v="80932"/>
    <n v="6938"/>
  </r>
  <r>
    <x v="0"/>
    <x v="0"/>
    <x v="3"/>
    <x v="20"/>
    <n v="322141"/>
    <n v="17902"/>
  </r>
  <r>
    <x v="1"/>
    <x v="0"/>
    <x v="3"/>
    <x v="20"/>
    <n v="390232"/>
    <n v="21525"/>
  </r>
  <r>
    <x v="2"/>
    <x v="0"/>
    <x v="3"/>
    <x v="20"/>
    <n v="384050"/>
    <n v="19927"/>
  </r>
  <r>
    <x v="3"/>
    <x v="0"/>
    <x v="3"/>
    <x v="20"/>
    <n v="341662"/>
    <n v="19854"/>
  </r>
  <r>
    <x v="4"/>
    <x v="0"/>
    <x v="3"/>
    <x v="20"/>
    <n v="329214"/>
    <n v="18702"/>
  </r>
  <r>
    <x v="5"/>
    <x v="0"/>
    <x v="3"/>
    <x v="20"/>
    <n v="350626"/>
    <n v="19590"/>
  </r>
  <r>
    <x v="6"/>
    <x v="0"/>
    <x v="3"/>
    <x v="20"/>
    <n v="321599"/>
    <n v="17007"/>
  </r>
  <r>
    <x v="7"/>
    <x v="0"/>
    <x v="3"/>
    <x v="20"/>
    <n v="350063"/>
    <n v="18848"/>
  </r>
  <r>
    <x v="8"/>
    <x v="0"/>
    <x v="3"/>
    <x v="20"/>
    <n v="443106"/>
    <n v="24210"/>
  </r>
  <r>
    <x v="9"/>
    <x v="0"/>
    <x v="3"/>
    <x v="20"/>
    <n v="454142"/>
    <n v="24325"/>
  </r>
  <r>
    <x v="10"/>
    <x v="0"/>
    <x v="3"/>
    <x v="20"/>
    <n v="456399"/>
    <n v="24628"/>
  </r>
  <r>
    <x v="11"/>
    <x v="0"/>
    <x v="3"/>
    <x v="20"/>
    <n v="421016"/>
    <n v="22025"/>
  </r>
  <r>
    <x v="12"/>
    <x v="0"/>
    <x v="3"/>
    <x v="20"/>
    <n v="499179"/>
    <n v="22025"/>
  </r>
  <r>
    <x v="13"/>
    <x v="0"/>
    <x v="3"/>
    <x v="20"/>
    <n v="512544"/>
    <n v="28985"/>
  </r>
  <r>
    <x v="14"/>
    <x v="0"/>
    <x v="3"/>
    <x v="20"/>
    <n v="554852"/>
    <n v="34351"/>
  </r>
  <r>
    <x v="15"/>
    <x v="0"/>
    <x v="3"/>
    <x v="20"/>
    <n v="578080"/>
    <n v="33183"/>
  </r>
  <r>
    <x v="16"/>
    <x v="0"/>
    <x v="3"/>
    <x v="20"/>
    <n v="419580"/>
    <n v="21205"/>
  </r>
  <r>
    <x v="17"/>
    <x v="0"/>
    <x v="3"/>
    <x v="20"/>
    <n v="636367"/>
    <n v="33150"/>
  </r>
  <r>
    <x v="18"/>
    <x v="0"/>
    <x v="3"/>
    <x v="20"/>
    <n v="602522"/>
    <n v="33478"/>
  </r>
  <r>
    <x v="19"/>
    <x v="0"/>
    <x v="3"/>
    <x v="20"/>
    <n v="452673"/>
    <n v="23592"/>
  </r>
  <r>
    <x v="20"/>
    <x v="0"/>
    <x v="3"/>
    <x v="20"/>
    <n v="421006"/>
    <n v="21337"/>
  </r>
  <r>
    <x v="21"/>
    <x v="0"/>
    <x v="3"/>
    <x v="20"/>
    <n v="379472"/>
    <n v="17357"/>
  </r>
  <r>
    <x v="22"/>
    <x v="0"/>
    <x v="3"/>
    <x v="20"/>
    <n v="427319"/>
    <n v="22130"/>
  </r>
  <r>
    <x v="23"/>
    <x v="0"/>
    <x v="3"/>
    <x v="20"/>
    <n v="451333.72"/>
    <n v="22956"/>
  </r>
  <r>
    <x v="24"/>
    <x v="0"/>
    <x v="3"/>
    <x v="20"/>
    <n v="474491"/>
    <n v="20663"/>
  </r>
  <r>
    <x v="25"/>
    <x v="0"/>
    <x v="3"/>
    <x v="20"/>
    <n v="528712"/>
    <n v="23468"/>
  </r>
  <r>
    <x v="26"/>
    <x v="0"/>
    <x v="3"/>
    <x v="20"/>
    <n v="527777"/>
    <n v="43498"/>
  </r>
  <r>
    <x v="27"/>
    <x v="0"/>
    <x v="3"/>
    <x v="20"/>
    <n v="520567"/>
    <n v="24254"/>
  </r>
  <r>
    <x v="0"/>
    <x v="0"/>
    <x v="3"/>
    <x v="21"/>
    <n v="408992"/>
    <n v="39479"/>
  </r>
  <r>
    <x v="1"/>
    <x v="0"/>
    <x v="3"/>
    <x v="21"/>
    <n v="519044"/>
    <n v="41569"/>
  </r>
  <r>
    <x v="2"/>
    <x v="0"/>
    <x v="3"/>
    <x v="21"/>
    <n v="593996"/>
    <n v="44582"/>
  </r>
  <r>
    <x v="3"/>
    <x v="0"/>
    <x v="3"/>
    <x v="21"/>
    <n v="570564"/>
    <n v="45411"/>
  </r>
  <r>
    <x v="4"/>
    <x v="0"/>
    <x v="3"/>
    <x v="21"/>
    <n v="605537"/>
    <n v="47447"/>
  </r>
  <r>
    <x v="5"/>
    <x v="0"/>
    <x v="3"/>
    <x v="21"/>
    <n v="520711"/>
    <n v="41759"/>
  </r>
  <r>
    <x v="6"/>
    <x v="0"/>
    <x v="3"/>
    <x v="21"/>
    <n v="545253"/>
    <n v="45676"/>
  </r>
  <r>
    <x v="7"/>
    <x v="0"/>
    <x v="3"/>
    <x v="21"/>
    <n v="511444"/>
    <n v="43563"/>
  </r>
  <r>
    <x v="8"/>
    <x v="0"/>
    <x v="3"/>
    <x v="21"/>
    <n v="531304"/>
    <n v="46936"/>
  </r>
  <r>
    <x v="9"/>
    <x v="0"/>
    <x v="3"/>
    <x v="21"/>
    <n v="489177"/>
    <n v="41651"/>
  </r>
  <r>
    <x v="10"/>
    <x v="0"/>
    <x v="3"/>
    <x v="21"/>
    <n v="415756"/>
    <n v="34914"/>
  </r>
  <r>
    <x v="11"/>
    <x v="0"/>
    <x v="3"/>
    <x v="21"/>
    <n v="430245"/>
    <n v="34988"/>
  </r>
  <r>
    <x v="12"/>
    <x v="0"/>
    <x v="3"/>
    <x v="21"/>
    <n v="491611"/>
    <n v="37962"/>
  </r>
  <r>
    <x v="13"/>
    <x v="0"/>
    <x v="3"/>
    <x v="21"/>
    <n v="497109"/>
    <n v="39416"/>
  </r>
  <r>
    <x v="14"/>
    <x v="0"/>
    <x v="3"/>
    <x v="21"/>
    <n v="725677"/>
    <n v="56838"/>
  </r>
  <r>
    <x v="15"/>
    <x v="0"/>
    <x v="3"/>
    <x v="21"/>
    <n v="529985"/>
    <n v="41019"/>
  </r>
  <r>
    <x v="16"/>
    <x v="0"/>
    <x v="3"/>
    <x v="21"/>
    <n v="365653"/>
    <n v="29202"/>
  </r>
  <r>
    <x v="17"/>
    <x v="0"/>
    <x v="3"/>
    <x v="21"/>
    <n v="452434"/>
    <n v="36286"/>
  </r>
  <r>
    <x v="18"/>
    <x v="0"/>
    <x v="3"/>
    <x v="21"/>
    <n v="455536"/>
    <n v="36897"/>
  </r>
  <r>
    <x v="19"/>
    <x v="0"/>
    <x v="3"/>
    <x v="21"/>
    <n v="340035"/>
    <n v="27866"/>
  </r>
  <r>
    <x v="20"/>
    <x v="0"/>
    <x v="3"/>
    <x v="21"/>
    <n v="458404"/>
    <n v="37862"/>
  </r>
  <r>
    <x v="21"/>
    <x v="0"/>
    <x v="3"/>
    <x v="21"/>
    <n v="497533"/>
    <n v="39739"/>
  </r>
  <r>
    <x v="22"/>
    <x v="0"/>
    <x v="3"/>
    <x v="21"/>
    <n v="399314"/>
    <n v="32470"/>
  </r>
  <r>
    <x v="23"/>
    <x v="0"/>
    <x v="3"/>
    <x v="21"/>
    <n v="415146.63"/>
    <n v="33704"/>
  </r>
  <r>
    <x v="24"/>
    <x v="0"/>
    <x v="3"/>
    <x v="21"/>
    <n v="450253"/>
    <n v="28168"/>
  </r>
  <r>
    <x v="25"/>
    <x v="0"/>
    <x v="3"/>
    <x v="21"/>
    <n v="456535"/>
    <n v="33877"/>
  </r>
  <r>
    <x v="26"/>
    <x v="0"/>
    <x v="3"/>
    <x v="21"/>
    <n v="459556"/>
    <n v="32328"/>
  </r>
  <r>
    <x v="27"/>
    <x v="0"/>
    <x v="3"/>
    <x v="21"/>
    <n v="453192"/>
    <n v="32311"/>
  </r>
  <r>
    <x v="0"/>
    <x v="0"/>
    <x v="4"/>
    <x v="22"/>
    <n v="38560"/>
    <n v="4196"/>
  </r>
  <r>
    <x v="1"/>
    <x v="0"/>
    <x v="4"/>
    <x v="22"/>
    <n v="41661"/>
    <n v="4785"/>
  </r>
  <r>
    <x v="2"/>
    <x v="0"/>
    <x v="4"/>
    <x v="22"/>
    <n v="41467"/>
    <n v="5611"/>
  </r>
  <r>
    <x v="3"/>
    <x v="0"/>
    <x v="4"/>
    <x v="22"/>
    <n v="52294"/>
    <n v="6834"/>
  </r>
  <r>
    <x v="4"/>
    <x v="0"/>
    <x v="4"/>
    <x v="22"/>
    <n v="44465"/>
    <n v="5878"/>
  </r>
  <r>
    <x v="5"/>
    <x v="0"/>
    <x v="4"/>
    <x v="22"/>
    <n v="49895"/>
    <n v="6309"/>
  </r>
  <r>
    <x v="6"/>
    <x v="0"/>
    <x v="4"/>
    <x v="22"/>
    <n v="46229"/>
    <n v="6063"/>
  </r>
  <r>
    <x v="7"/>
    <x v="0"/>
    <x v="4"/>
    <x v="22"/>
    <n v="52428"/>
    <n v="6458"/>
  </r>
  <r>
    <x v="8"/>
    <x v="0"/>
    <x v="4"/>
    <x v="22"/>
    <n v="63109"/>
    <n v="7220"/>
  </r>
  <r>
    <x v="9"/>
    <x v="0"/>
    <x v="4"/>
    <x v="22"/>
    <n v="58663"/>
    <n v="7692"/>
  </r>
  <r>
    <x v="10"/>
    <x v="0"/>
    <x v="4"/>
    <x v="22"/>
    <n v="86687"/>
    <n v="9117"/>
  </r>
  <r>
    <x v="11"/>
    <x v="0"/>
    <x v="4"/>
    <x v="22"/>
    <n v="71771"/>
    <n v="6396"/>
  </r>
  <r>
    <x v="12"/>
    <x v="0"/>
    <x v="4"/>
    <x v="22"/>
    <n v="68701"/>
    <n v="9865"/>
  </r>
  <r>
    <x v="13"/>
    <x v="0"/>
    <x v="4"/>
    <x v="22"/>
    <n v="83043"/>
    <n v="10641"/>
  </r>
  <r>
    <x v="14"/>
    <x v="0"/>
    <x v="4"/>
    <x v="22"/>
    <n v="85303"/>
    <n v="11777"/>
  </r>
  <r>
    <x v="15"/>
    <x v="0"/>
    <x v="4"/>
    <x v="22"/>
    <n v="106996"/>
    <n v="8512"/>
  </r>
  <r>
    <x v="16"/>
    <x v="0"/>
    <x v="4"/>
    <x v="22"/>
    <n v="105398"/>
    <n v="9271"/>
  </r>
  <r>
    <x v="17"/>
    <x v="0"/>
    <x v="4"/>
    <x v="22"/>
    <n v="139905"/>
    <n v="12963"/>
  </r>
  <r>
    <x v="18"/>
    <x v="0"/>
    <x v="4"/>
    <x v="22"/>
    <n v="152696"/>
    <n v="12746"/>
  </r>
  <r>
    <x v="19"/>
    <x v="0"/>
    <x v="4"/>
    <x v="22"/>
    <n v="130635"/>
    <n v="11908"/>
  </r>
  <r>
    <x v="20"/>
    <x v="0"/>
    <x v="4"/>
    <x v="22"/>
    <n v="143229"/>
    <n v="12489"/>
  </r>
  <r>
    <x v="21"/>
    <x v="0"/>
    <x v="4"/>
    <x v="22"/>
    <n v="118017"/>
    <n v="9549"/>
  </r>
  <r>
    <x v="22"/>
    <x v="0"/>
    <x v="4"/>
    <x v="22"/>
    <n v="130109"/>
    <n v="11957"/>
  </r>
  <r>
    <x v="23"/>
    <x v="0"/>
    <x v="4"/>
    <x v="22"/>
    <n v="128694.42"/>
    <n v="11333"/>
  </r>
  <r>
    <x v="24"/>
    <x v="0"/>
    <x v="4"/>
    <x v="22"/>
    <n v="128025"/>
    <n v="10261"/>
  </r>
  <r>
    <x v="25"/>
    <x v="0"/>
    <x v="4"/>
    <x v="22"/>
    <n v="128611"/>
    <n v="11419"/>
  </r>
  <r>
    <x v="26"/>
    <x v="0"/>
    <x v="4"/>
    <x v="22"/>
    <n v="126319"/>
    <n v="11682"/>
  </r>
  <r>
    <x v="27"/>
    <x v="0"/>
    <x v="4"/>
    <x v="22"/>
    <n v="127456"/>
    <n v="11047"/>
  </r>
  <r>
    <x v="0"/>
    <x v="0"/>
    <x v="4"/>
    <x v="23"/>
    <n v="1122693"/>
    <n v="51947"/>
  </r>
  <r>
    <x v="1"/>
    <x v="0"/>
    <x v="4"/>
    <x v="23"/>
    <n v="812921"/>
    <n v="45117"/>
  </r>
  <r>
    <x v="2"/>
    <x v="0"/>
    <x v="4"/>
    <x v="23"/>
    <n v="788332"/>
    <n v="45709"/>
  </r>
  <r>
    <x v="3"/>
    <x v="0"/>
    <x v="4"/>
    <x v="23"/>
    <n v="763635"/>
    <n v="44629"/>
  </r>
  <r>
    <x v="4"/>
    <x v="0"/>
    <x v="4"/>
    <x v="23"/>
    <n v="735079"/>
    <n v="41097"/>
  </r>
  <r>
    <x v="5"/>
    <x v="0"/>
    <x v="4"/>
    <x v="23"/>
    <n v="590847"/>
    <n v="37121"/>
  </r>
  <r>
    <x v="6"/>
    <x v="0"/>
    <x v="4"/>
    <x v="23"/>
    <n v="559760"/>
    <n v="34008"/>
  </r>
  <r>
    <x v="7"/>
    <x v="0"/>
    <x v="4"/>
    <x v="23"/>
    <n v="463047"/>
    <n v="33462"/>
  </r>
  <r>
    <x v="8"/>
    <x v="0"/>
    <x v="4"/>
    <x v="23"/>
    <n v="529714"/>
    <n v="35084"/>
  </r>
  <r>
    <x v="9"/>
    <x v="0"/>
    <x v="4"/>
    <x v="23"/>
    <n v="508982"/>
    <n v="34273"/>
  </r>
  <r>
    <x v="10"/>
    <x v="0"/>
    <x v="4"/>
    <x v="23"/>
    <n v="551823"/>
    <n v="35096"/>
  </r>
  <r>
    <x v="11"/>
    <x v="0"/>
    <x v="4"/>
    <x v="23"/>
    <n v="383836"/>
    <n v="27468"/>
  </r>
  <r>
    <x v="12"/>
    <x v="0"/>
    <x v="4"/>
    <x v="23"/>
    <n v="403382"/>
    <n v="39925"/>
  </r>
  <r>
    <x v="13"/>
    <x v="0"/>
    <x v="4"/>
    <x v="23"/>
    <n v="412118"/>
    <n v="40793"/>
  </r>
  <r>
    <x v="14"/>
    <x v="0"/>
    <x v="4"/>
    <x v="23"/>
    <n v="455213"/>
    <n v="43223"/>
  </r>
  <r>
    <x v="15"/>
    <x v="0"/>
    <x v="4"/>
    <x v="23"/>
    <n v="425326"/>
    <n v="42258"/>
  </r>
  <r>
    <x v="16"/>
    <x v="0"/>
    <x v="4"/>
    <x v="23"/>
    <n v="451689"/>
    <n v="28835"/>
  </r>
  <r>
    <x v="17"/>
    <x v="0"/>
    <x v="4"/>
    <x v="23"/>
    <n v="501760"/>
    <n v="33074"/>
  </r>
  <r>
    <x v="18"/>
    <x v="0"/>
    <x v="4"/>
    <x v="23"/>
    <n v="490582"/>
    <n v="31049"/>
  </r>
  <r>
    <x v="19"/>
    <x v="0"/>
    <x v="4"/>
    <x v="23"/>
    <n v="559525"/>
    <n v="36923"/>
  </r>
  <r>
    <x v="20"/>
    <x v="0"/>
    <x v="4"/>
    <x v="23"/>
    <n v="551494"/>
    <n v="35486"/>
  </r>
  <r>
    <x v="21"/>
    <x v="0"/>
    <x v="4"/>
    <x v="23"/>
    <n v="636973"/>
    <n v="39697"/>
  </r>
  <r>
    <x v="22"/>
    <x v="0"/>
    <x v="4"/>
    <x v="23"/>
    <n v="508615"/>
    <n v="39196"/>
  </r>
  <r>
    <x v="23"/>
    <x v="0"/>
    <x v="4"/>
    <x v="23"/>
    <n v="527948"/>
    <n v="34654"/>
  </r>
  <r>
    <x v="24"/>
    <x v="0"/>
    <x v="4"/>
    <x v="23"/>
    <n v="532767"/>
    <n v="31352"/>
  </r>
  <r>
    <x v="25"/>
    <x v="0"/>
    <x v="4"/>
    <x v="23"/>
    <n v="528550"/>
    <n v="34864"/>
  </r>
  <r>
    <x v="26"/>
    <x v="0"/>
    <x v="4"/>
    <x v="23"/>
    <n v="547199"/>
    <n v="35678"/>
  </r>
  <r>
    <x v="27"/>
    <x v="0"/>
    <x v="4"/>
    <x v="23"/>
    <n v="533896"/>
    <n v="35277"/>
  </r>
  <r>
    <x v="0"/>
    <x v="0"/>
    <x v="4"/>
    <x v="24"/>
    <n v="87117"/>
    <n v="5554"/>
  </r>
  <r>
    <x v="1"/>
    <x v="0"/>
    <x v="4"/>
    <x v="24"/>
    <n v="97455"/>
    <n v="5759"/>
  </r>
  <r>
    <x v="2"/>
    <x v="0"/>
    <x v="4"/>
    <x v="24"/>
    <n v="98948"/>
    <n v="5719"/>
  </r>
  <r>
    <x v="3"/>
    <x v="0"/>
    <x v="4"/>
    <x v="24"/>
    <n v="114234"/>
    <n v="6810"/>
  </r>
  <r>
    <x v="4"/>
    <x v="0"/>
    <x v="4"/>
    <x v="24"/>
    <n v="130204"/>
    <n v="6766"/>
  </r>
  <r>
    <x v="5"/>
    <x v="0"/>
    <x v="4"/>
    <x v="24"/>
    <n v="152738"/>
    <n v="8701"/>
  </r>
  <r>
    <x v="6"/>
    <x v="0"/>
    <x v="4"/>
    <x v="24"/>
    <n v="148030"/>
    <n v="7922"/>
  </r>
  <r>
    <x v="7"/>
    <x v="0"/>
    <x v="4"/>
    <x v="24"/>
    <n v="131753"/>
    <n v="7103"/>
  </r>
  <r>
    <x v="8"/>
    <x v="0"/>
    <x v="4"/>
    <x v="24"/>
    <n v="118063"/>
    <n v="6711"/>
  </r>
  <r>
    <x v="9"/>
    <x v="0"/>
    <x v="4"/>
    <x v="24"/>
    <n v="151353"/>
    <n v="9609"/>
  </r>
  <r>
    <x v="10"/>
    <x v="0"/>
    <x v="4"/>
    <x v="24"/>
    <n v="132159"/>
    <n v="7044"/>
  </r>
  <r>
    <x v="11"/>
    <x v="0"/>
    <x v="4"/>
    <x v="24"/>
    <n v="128020"/>
    <n v="7153"/>
  </r>
  <r>
    <x v="12"/>
    <x v="0"/>
    <x v="4"/>
    <x v="24"/>
    <n v="126495"/>
    <n v="10532"/>
  </r>
  <r>
    <x v="13"/>
    <x v="0"/>
    <x v="4"/>
    <x v="24"/>
    <n v="133329"/>
    <n v="10894"/>
  </r>
  <r>
    <x v="14"/>
    <x v="0"/>
    <x v="4"/>
    <x v="24"/>
    <n v="158423"/>
    <n v="14181"/>
  </r>
  <r>
    <x v="15"/>
    <x v="0"/>
    <x v="4"/>
    <x v="24"/>
    <n v="181545"/>
    <n v="9901"/>
  </r>
  <r>
    <x v="16"/>
    <x v="0"/>
    <x v="4"/>
    <x v="24"/>
    <n v="184259"/>
    <n v="9639"/>
  </r>
  <r>
    <x v="17"/>
    <x v="0"/>
    <x v="4"/>
    <x v="24"/>
    <n v="208725"/>
    <n v="10953"/>
  </r>
  <r>
    <x v="18"/>
    <x v="0"/>
    <x v="4"/>
    <x v="24"/>
    <n v="203832"/>
    <n v="11205"/>
  </r>
  <r>
    <x v="19"/>
    <x v="0"/>
    <x v="4"/>
    <x v="24"/>
    <n v="177180"/>
    <n v="9251"/>
  </r>
  <r>
    <x v="20"/>
    <x v="0"/>
    <x v="4"/>
    <x v="24"/>
    <n v="160707"/>
    <n v="8693"/>
  </r>
  <r>
    <x v="21"/>
    <x v="0"/>
    <x v="4"/>
    <x v="24"/>
    <n v="154480"/>
    <n v="8084"/>
  </r>
  <r>
    <x v="22"/>
    <x v="0"/>
    <x v="4"/>
    <x v="24"/>
    <n v="101165"/>
    <n v="5814"/>
  </r>
  <r>
    <x v="23"/>
    <x v="0"/>
    <x v="4"/>
    <x v="24"/>
    <n v="157177.28"/>
    <n v="8432"/>
  </r>
  <r>
    <x v="24"/>
    <x v="0"/>
    <x v="4"/>
    <x v="24"/>
    <n v="152019"/>
    <n v="6656"/>
  </r>
  <r>
    <x v="25"/>
    <x v="0"/>
    <x v="4"/>
    <x v="24"/>
    <n v="156533"/>
    <n v="8306"/>
  </r>
  <r>
    <x v="26"/>
    <x v="0"/>
    <x v="4"/>
    <x v="24"/>
    <n v="165783"/>
    <n v="8953"/>
  </r>
  <r>
    <x v="27"/>
    <x v="0"/>
    <x v="4"/>
    <x v="24"/>
    <n v="167340"/>
    <n v="8868"/>
  </r>
  <r>
    <x v="0"/>
    <x v="0"/>
    <x v="4"/>
    <x v="25"/>
    <n v="143403"/>
    <n v="9329"/>
  </r>
  <r>
    <x v="1"/>
    <x v="0"/>
    <x v="4"/>
    <x v="25"/>
    <n v="136257"/>
    <n v="9125"/>
  </r>
  <r>
    <x v="2"/>
    <x v="0"/>
    <x v="4"/>
    <x v="25"/>
    <n v="132460"/>
    <n v="8890"/>
  </r>
  <r>
    <x v="3"/>
    <x v="0"/>
    <x v="4"/>
    <x v="25"/>
    <n v="130262"/>
    <n v="8508"/>
  </r>
  <r>
    <x v="4"/>
    <x v="0"/>
    <x v="4"/>
    <x v="25"/>
    <n v="74982"/>
    <n v="5093"/>
  </r>
  <r>
    <x v="5"/>
    <x v="0"/>
    <x v="4"/>
    <x v="25"/>
    <n v="73558"/>
    <n v="5095"/>
  </r>
  <r>
    <x v="6"/>
    <x v="0"/>
    <x v="4"/>
    <x v="25"/>
    <n v="68664"/>
    <n v="4729"/>
  </r>
  <r>
    <x v="7"/>
    <x v="0"/>
    <x v="4"/>
    <x v="25"/>
    <n v="68582"/>
    <n v="4719"/>
  </r>
  <r>
    <x v="8"/>
    <x v="0"/>
    <x v="4"/>
    <x v="25"/>
    <n v="74941"/>
    <n v="5558"/>
  </r>
  <r>
    <x v="9"/>
    <x v="0"/>
    <x v="4"/>
    <x v="25"/>
    <n v="74426"/>
    <n v="5826"/>
  </r>
  <r>
    <x v="10"/>
    <x v="0"/>
    <x v="4"/>
    <x v="25"/>
    <n v="76253"/>
    <n v="5716"/>
  </r>
  <r>
    <x v="11"/>
    <x v="0"/>
    <x v="4"/>
    <x v="25"/>
    <n v="57238"/>
    <n v="4490"/>
  </r>
  <r>
    <x v="12"/>
    <x v="0"/>
    <x v="4"/>
    <x v="25"/>
    <n v="53886"/>
    <n v="6437"/>
  </r>
  <r>
    <x v="13"/>
    <x v="0"/>
    <x v="4"/>
    <x v="25"/>
    <n v="52475"/>
    <n v="6490"/>
  </r>
  <r>
    <x v="14"/>
    <x v="0"/>
    <x v="4"/>
    <x v="25"/>
    <n v="55052"/>
    <n v="4064"/>
  </r>
  <r>
    <x v="15"/>
    <x v="0"/>
    <x v="4"/>
    <x v="25"/>
    <n v="110965"/>
    <n v="9008"/>
  </r>
  <r>
    <x v="16"/>
    <x v="0"/>
    <x v="4"/>
    <x v="25"/>
    <n v="48336"/>
    <n v="3817"/>
  </r>
  <r>
    <x v="17"/>
    <x v="0"/>
    <x v="4"/>
    <x v="25"/>
    <n v="59966"/>
    <n v="4844"/>
  </r>
  <r>
    <x v="18"/>
    <x v="0"/>
    <x v="4"/>
    <x v="25"/>
    <n v="51732"/>
    <n v="4178"/>
  </r>
  <r>
    <x v="19"/>
    <x v="0"/>
    <x v="4"/>
    <x v="25"/>
    <n v="155988"/>
    <n v="9678"/>
  </r>
  <r>
    <x v="20"/>
    <x v="0"/>
    <x v="4"/>
    <x v="25"/>
    <n v="106877"/>
    <n v="8018"/>
  </r>
  <r>
    <x v="21"/>
    <x v="0"/>
    <x v="4"/>
    <x v="25"/>
    <n v="105789"/>
    <n v="8682"/>
  </r>
  <r>
    <x v="22"/>
    <x v="0"/>
    <x v="4"/>
    <x v="25"/>
    <n v="95921"/>
    <n v="7934"/>
  </r>
  <r>
    <x v="23"/>
    <x v="0"/>
    <x v="4"/>
    <x v="25"/>
    <n v="66862"/>
    <n v="5449"/>
  </r>
  <r>
    <x v="24"/>
    <x v="0"/>
    <x v="4"/>
    <x v="25"/>
    <n v="103921.46"/>
    <n v="7841"/>
  </r>
  <r>
    <x v="25"/>
    <x v="0"/>
    <x v="4"/>
    <x v="25"/>
    <n v="151121"/>
    <n v="11150"/>
  </r>
  <r>
    <x v="26"/>
    <x v="0"/>
    <x v="4"/>
    <x v="25"/>
    <n v="122368.06"/>
    <n v="9128"/>
  </r>
  <r>
    <x v="0"/>
    <x v="0"/>
    <x v="4"/>
    <x v="26"/>
    <n v="70230"/>
    <n v="8473"/>
  </r>
  <r>
    <x v="1"/>
    <x v="0"/>
    <x v="4"/>
    <x v="26"/>
    <n v="132678"/>
    <n v="8559"/>
  </r>
  <r>
    <x v="2"/>
    <x v="0"/>
    <x v="4"/>
    <x v="26"/>
    <n v="125672"/>
    <n v="8623"/>
  </r>
  <r>
    <x v="3"/>
    <x v="0"/>
    <x v="4"/>
    <x v="26"/>
    <n v="113011"/>
    <n v="7096"/>
  </r>
  <r>
    <x v="4"/>
    <x v="0"/>
    <x v="4"/>
    <x v="26"/>
    <n v="130765"/>
    <n v="7610"/>
  </r>
  <r>
    <x v="5"/>
    <x v="0"/>
    <x v="4"/>
    <x v="26"/>
    <n v="181645"/>
    <n v="9795"/>
  </r>
  <r>
    <x v="6"/>
    <x v="0"/>
    <x v="4"/>
    <x v="26"/>
    <n v="228516"/>
    <n v="11468"/>
  </r>
  <r>
    <x v="7"/>
    <x v="0"/>
    <x v="4"/>
    <x v="26"/>
    <n v="232094"/>
    <n v="11474"/>
  </r>
  <r>
    <x v="8"/>
    <x v="0"/>
    <x v="4"/>
    <x v="26"/>
    <n v="293599"/>
    <n v="14246"/>
  </r>
  <r>
    <x v="9"/>
    <x v="0"/>
    <x v="4"/>
    <x v="26"/>
    <n v="131573"/>
    <n v="7172"/>
  </r>
  <r>
    <x v="10"/>
    <x v="0"/>
    <x v="4"/>
    <x v="26"/>
    <n v="206685"/>
    <n v="9771"/>
  </r>
  <r>
    <x v="11"/>
    <x v="0"/>
    <x v="4"/>
    <x v="26"/>
    <n v="188082"/>
    <n v="9179"/>
  </r>
  <r>
    <x v="12"/>
    <x v="0"/>
    <x v="4"/>
    <x v="26"/>
    <n v="188047"/>
    <n v="14476"/>
  </r>
  <r>
    <x v="13"/>
    <x v="0"/>
    <x v="4"/>
    <x v="26"/>
    <n v="184546"/>
    <n v="15910"/>
  </r>
  <r>
    <x v="14"/>
    <x v="0"/>
    <x v="4"/>
    <x v="26"/>
    <n v="193774"/>
    <n v="16415"/>
  </r>
  <r>
    <x v="15"/>
    <x v="0"/>
    <x v="4"/>
    <x v="26"/>
    <n v="422459"/>
    <n v="20718"/>
  </r>
  <r>
    <x v="16"/>
    <x v="0"/>
    <x v="4"/>
    <x v="26"/>
    <n v="151794"/>
    <n v="6875"/>
  </r>
  <r>
    <x v="17"/>
    <x v="0"/>
    <x v="4"/>
    <x v="26"/>
    <n v="221335"/>
    <n v="11157"/>
  </r>
  <r>
    <x v="18"/>
    <x v="0"/>
    <x v="4"/>
    <x v="26"/>
    <n v="191906"/>
    <n v="10819"/>
  </r>
  <r>
    <x v="19"/>
    <x v="0"/>
    <x v="4"/>
    <x v="26"/>
    <n v="159272"/>
    <n v="8585"/>
  </r>
  <r>
    <x v="20"/>
    <x v="0"/>
    <x v="4"/>
    <x v="26"/>
    <n v="95589"/>
    <n v="4227"/>
  </r>
  <r>
    <x v="21"/>
    <x v="0"/>
    <x v="4"/>
    <x v="26"/>
    <n v="60010"/>
    <n v="2456"/>
  </r>
  <r>
    <x v="22"/>
    <x v="0"/>
    <x v="4"/>
    <x v="26"/>
    <n v="156819"/>
    <n v="7244"/>
  </r>
  <r>
    <x v="23"/>
    <x v="0"/>
    <x v="4"/>
    <x v="26"/>
    <n v="129356.51"/>
    <n v="6110"/>
  </r>
  <r>
    <x v="24"/>
    <x v="0"/>
    <x v="4"/>
    <x v="26"/>
    <n v="128868"/>
    <n v="5162"/>
  </r>
  <r>
    <x v="25"/>
    <x v="0"/>
    <x v="4"/>
    <x v="26"/>
    <n v="136795"/>
    <n v="6693"/>
  </r>
  <r>
    <x v="26"/>
    <x v="0"/>
    <x v="4"/>
    <x v="26"/>
    <n v="135353"/>
    <n v="6760"/>
  </r>
  <r>
    <x v="27"/>
    <x v="0"/>
    <x v="4"/>
    <x v="26"/>
    <n v="139705"/>
    <n v="6891"/>
  </r>
  <r>
    <x v="0"/>
    <x v="0"/>
    <x v="4"/>
    <x v="27"/>
    <n v="513709"/>
    <n v="35523"/>
  </r>
  <r>
    <x v="1"/>
    <x v="0"/>
    <x v="4"/>
    <x v="27"/>
    <n v="475023"/>
    <n v="29671"/>
  </r>
  <r>
    <x v="2"/>
    <x v="0"/>
    <x v="4"/>
    <x v="27"/>
    <n v="462579"/>
    <n v="29348"/>
  </r>
  <r>
    <x v="3"/>
    <x v="0"/>
    <x v="4"/>
    <x v="27"/>
    <n v="496768"/>
    <n v="31084"/>
  </r>
  <r>
    <x v="4"/>
    <x v="0"/>
    <x v="4"/>
    <x v="27"/>
    <n v="456495"/>
    <n v="33017"/>
  </r>
  <r>
    <x v="5"/>
    <x v="0"/>
    <x v="4"/>
    <x v="27"/>
    <n v="341645"/>
    <n v="31121"/>
  </r>
  <r>
    <x v="6"/>
    <x v="0"/>
    <x v="4"/>
    <x v="27"/>
    <n v="333272"/>
    <n v="29540"/>
  </r>
  <r>
    <x v="7"/>
    <x v="0"/>
    <x v="4"/>
    <x v="27"/>
    <n v="374419"/>
    <n v="29819"/>
  </r>
  <r>
    <x v="8"/>
    <x v="0"/>
    <x v="4"/>
    <x v="27"/>
    <n v="374417"/>
    <n v="30612"/>
  </r>
  <r>
    <x v="9"/>
    <x v="0"/>
    <x v="4"/>
    <x v="27"/>
    <n v="377881"/>
    <n v="27451"/>
  </r>
  <r>
    <x v="10"/>
    <x v="0"/>
    <x v="4"/>
    <x v="27"/>
    <n v="412256"/>
    <n v="30460"/>
  </r>
  <r>
    <x v="11"/>
    <x v="0"/>
    <x v="4"/>
    <x v="27"/>
    <n v="382561"/>
    <n v="23186"/>
  </r>
  <r>
    <x v="12"/>
    <x v="0"/>
    <x v="4"/>
    <x v="27"/>
    <n v="384445"/>
    <n v="39793"/>
  </r>
  <r>
    <x v="13"/>
    <x v="0"/>
    <x v="4"/>
    <x v="27"/>
    <n v="399748"/>
    <n v="24354"/>
  </r>
  <r>
    <x v="14"/>
    <x v="0"/>
    <x v="4"/>
    <x v="27"/>
    <n v="437729"/>
    <n v="26415"/>
  </r>
  <r>
    <x v="15"/>
    <x v="0"/>
    <x v="4"/>
    <x v="27"/>
    <n v="565518"/>
    <n v="40102"/>
  </r>
  <r>
    <x v="16"/>
    <x v="0"/>
    <x v="4"/>
    <x v="27"/>
    <n v="376567"/>
    <n v="25314"/>
  </r>
  <r>
    <x v="17"/>
    <x v="0"/>
    <x v="4"/>
    <x v="27"/>
    <n v="504179"/>
    <n v="33954"/>
  </r>
  <r>
    <x v="18"/>
    <x v="0"/>
    <x v="4"/>
    <x v="27"/>
    <n v="429296"/>
    <n v="30402"/>
  </r>
  <r>
    <x v="19"/>
    <x v="0"/>
    <x v="4"/>
    <x v="27"/>
    <n v="393042"/>
    <n v="31401"/>
  </r>
  <r>
    <x v="20"/>
    <x v="0"/>
    <x v="4"/>
    <x v="27"/>
    <n v="374378"/>
    <n v="29606"/>
  </r>
  <r>
    <x v="21"/>
    <x v="0"/>
    <x v="4"/>
    <x v="27"/>
    <n v="273476"/>
    <n v="22413"/>
  </r>
  <r>
    <x v="22"/>
    <x v="0"/>
    <x v="4"/>
    <x v="27"/>
    <n v="365009"/>
    <n v="20290"/>
  </r>
  <r>
    <x v="23"/>
    <x v="0"/>
    <x v="4"/>
    <x v="27"/>
    <n v="324435.51"/>
    <n v="25246"/>
  </r>
  <r>
    <x v="24"/>
    <x v="0"/>
    <x v="4"/>
    <x v="27"/>
    <n v="341525.34"/>
    <n v="25164"/>
  </r>
  <r>
    <x v="25"/>
    <x v="0"/>
    <x v="4"/>
    <x v="27"/>
    <n v="365286"/>
    <n v="27140"/>
  </r>
  <r>
    <x v="26"/>
    <x v="0"/>
    <x v="4"/>
    <x v="27"/>
    <n v="320984"/>
    <n v="23040"/>
  </r>
  <r>
    <x v="27"/>
    <x v="0"/>
    <x v="4"/>
    <x v="27"/>
    <n v="315121"/>
    <n v="22467"/>
  </r>
  <r>
    <x v="0"/>
    <x v="0"/>
    <x v="4"/>
    <x v="28"/>
    <n v="236580"/>
    <n v="14124"/>
  </r>
  <r>
    <x v="1"/>
    <x v="0"/>
    <x v="4"/>
    <x v="28"/>
    <n v="310862"/>
    <n v="14923"/>
  </r>
  <r>
    <x v="2"/>
    <x v="0"/>
    <x v="4"/>
    <x v="28"/>
    <n v="248508"/>
    <n v="13771"/>
  </r>
  <r>
    <x v="3"/>
    <x v="0"/>
    <x v="4"/>
    <x v="28"/>
    <n v="149296"/>
    <n v="9351"/>
  </r>
  <r>
    <x v="4"/>
    <x v="0"/>
    <x v="4"/>
    <x v="28"/>
    <n v="167921"/>
    <n v="10057"/>
  </r>
  <r>
    <x v="5"/>
    <x v="0"/>
    <x v="4"/>
    <x v="28"/>
    <n v="205479"/>
    <n v="12533"/>
  </r>
  <r>
    <x v="6"/>
    <x v="0"/>
    <x v="4"/>
    <x v="28"/>
    <n v="183981"/>
    <n v="10855"/>
  </r>
  <r>
    <x v="7"/>
    <x v="0"/>
    <x v="4"/>
    <x v="28"/>
    <n v="257931"/>
    <n v="15105"/>
  </r>
  <r>
    <x v="8"/>
    <x v="0"/>
    <x v="4"/>
    <x v="28"/>
    <n v="285721"/>
    <n v="15637"/>
  </r>
  <r>
    <x v="9"/>
    <x v="0"/>
    <x v="4"/>
    <x v="28"/>
    <n v="150746"/>
    <n v="8678"/>
  </r>
  <r>
    <x v="10"/>
    <x v="0"/>
    <x v="4"/>
    <x v="28"/>
    <n v="209149"/>
    <n v="11281"/>
  </r>
  <r>
    <x v="11"/>
    <x v="0"/>
    <x v="4"/>
    <x v="28"/>
    <n v="171580"/>
    <n v="8981"/>
  </r>
  <r>
    <x v="12"/>
    <x v="0"/>
    <x v="4"/>
    <x v="28"/>
    <n v="189355"/>
    <n v="12422"/>
  </r>
  <r>
    <x v="13"/>
    <x v="0"/>
    <x v="4"/>
    <x v="28"/>
    <n v="187884"/>
    <n v="12069"/>
  </r>
  <r>
    <x v="14"/>
    <x v="0"/>
    <x v="4"/>
    <x v="28"/>
    <n v="502339"/>
    <n v="26485"/>
  </r>
  <r>
    <x v="15"/>
    <x v="0"/>
    <x v="4"/>
    <x v="28"/>
    <n v="321876"/>
    <n v="15903"/>
  </r>
  <r>
    <x v="16"/>
    <x v="0"/>
    <x v="4"/>
    <x v="28"/>
    <n v="175539"/>
    <n v="8312"/>
  </r>
  <r>
    <x v="17"/>
    <x v="0"/>
    <x v="4"/>
    <x v="28"/>
    <n v="324921"/>
    <n v="16681"/>
  </r>
  <r>
    <x v="18"/>
    <x v="0"/>
    <x v="4"/>
    <x v="28"/>
    <n v="256661"/>
    <n v="12570"/>
  </r>
  <r>
    <x v="19"/>
    <x v="0"/>
    <x v="4"/>
    <x v="28"/>
    <n v="184307"/>
    <n v="9474"/>
  </r>
  <r>
    <x v="20"/>
    <x v="0"/>
    <x v="4"/>
    <x v="28"/>
    <n v="136143"/>
    <n v="6880"/>
  </r>
  <r>
    <x v="21"/>
    <x v="0"/>
    <x v="4"/>
    <x v="28"/>
    <n v="95951"/>
    <n v="4191"/>
  </r>
  <r>
    <x v="22"/>
    <x v="0"/>
    <x v="4"/>
    <x v="28"/>
    <n v="184151"/>
    <n v="7412"/>
  </r>
  <r>
    <x v="23"/>
    <x v="0"/>
    <x v="4"/>
    <x v="28"/>
    <n v="156628.95000000001"/>
    <n v="7434"/>
  </r>
  <r>
    <x v="24"/>
    <x v="0"/>
    <x v="4"/>
    <x v="28"/>
    <n v="157166"/>
    <n v="6832"/>
  </r>
  <r>
    <x v="25"/>
    <x v="0"/>
    <x v="4"/>
    <x v="28"/>
    <n v="171696"/>
    <n v="8401"/>
  </r>
  <r>
    <x v="26"/>
    <x v="0"/>
    <x v="4"/>
    <x v="28"/>
    <n v="151814"/>
    <n v="8222"/>
  </r>
  <r>
    <x v="27"/>
    <x v="0"/>
    <x v="4"/>
    <x v="28"/>
    <n v="158359"/>
    <n v="7762"/>
  </r>
  <r>
    <x v="0"/>
    <x v="0"/>
    <x v="4"/>
    <x v="29"/>
    <n v="189453"/>
    <n v="61304"/>
  </r>
  <r>
    <x v="1"/>
    <x v="0"/>
    <x v="4"/>
    <x v="29"/>
    <n v="615095"/>
    <n v="65126"/>
  </r>
  <r>
    <x v="2"/>
    <x v="0"/>
    <x v="4"/>
    <x v="29"/>
    <n v="605225"/>
    <n v="63020"/>
  </r>
  <r>
    <x v="3"/>
    <x v="0"/>
    <x v="4"/>
    <x v="29"/>
    <n v="847579"/>
    <n v="65092"/>
  </r>
  <r>
    <x v="4"/>
    <x v="0"/>
    <x v="4"/>
    <x v="29"/>
    <n v="766704"/>
    <n v="67125"/>
  </r>
  <r>
    <x v="5"/>
    <x v="0"/>
    <x v="4"/>
    <x v="29"/>
    <n v="460880"/>
    <n v="47547"/>
  </r>
  <r>
    <x v="6"/>
    <x v="0"/>
    <x v="4"/>
    <x v="29"/>
    <n v="438875"/>
    <n v="46333"/>
  </r>
  <r>
    <x v="7"/>
    <x v="0"/>
    <x v="4"/>
    <x v="29"/>
    <n v="426298"/>
    <n v="45785"/>
  </r>
  <r>
    <x v="8"/>
    <x v="0"/>
    <x v="4"/>
    <x v="29"/>
    <n v="491983"/>
    <n v="55459"/>
  </r>
  <r>
    <x v="9"/>
    <x v="0"/>
    <x v="4"/>
    <x v="29"/>
    <n v="335275"/>
    <n v="47831"/>
  </r>
  <r>
    <x v="10"/>
    <x v="0"/>
    <x v="4"/>
    <x v="29"/>
    <n v="306665"/>
    <n v="33758"/>
  </r>
  <r>
    <x v="11"/>
    <x v="0"/>
    <x v="4"/>
    <x v="29"/>
    <n v="486478"/>
    <n v="54459"/>
  </r>
  <r>
    <x v="12"/>
    <x v="0"/>
    <x v="4"/>
    <x v="29"/>
    <n v="399636"/>
    <n v="61505"/>
  </r>
  <r>
    <x v="13"/>
    <x v="0"/>
    <x v="4"/>
    <x v="29"/>
    <n v="316851"/>
    <n v="49721"/>
  </r>
  <r>
    <x v="14"/>
    <x v="0"/>
    <x v="4"/>
    <x v="29"/>
    <n v="304971"/>
    <n v="41720"/>
  </r>
  <r>
    <x v="15"/>
    <x v="0"/>
    <x v="4"/>
    <x v="29"/>
    <n v="343399"/>
    <n v="35156"/>
  </r>
  <r>
    <x v="16"/>
    <x v="0"/>
    <x v="4"/>
    <x v="29"/>
    <n v="530204"/>
    <n v="47945"/>
  </r>
  <r>
    <x v="17"/>
    <x v="0"/>
    <x v="4"/>
    <x v="29"/>
    <n v="660666"/>
    <n v="62708"/>
  </r>
  <r>
    <x v="18"/>
    <x v="0"/>
    <x v="4"/>
    <x v="29"/>
    <n v="649444"/>
    <n v="58784"/>
  </r>
  <r>
    <x v="19"/>
    <x v="0"/>
    <x v="4"/>
    <x v="29"/>
    <n v="618545"/>
    <n v="57502"/>
  </r>
  <r>
    <x v="20"/>
    <x v="0"/>
    <x v="4"/>
    <x v="29"/>
    <n v="695143"/>
    <n v="63688"/>
  </r>
  <r>
    <x v="21"/>
    <x v="0"/>
    <x v="4"/>
    <x v="29"/>
    <n v="754121"/>
    <n v="64028"/>
  </r>
  <r>
    <x v="22"/>
    <x v="0"/>
    <x v="4"/>
    <x v="29"/>
    <n v="742615"/>
    <n v="64258"/>
  </r>
  <r>
    <x v="23"/>
    <x v="0"/>
    <x v="4"/>
    <x v="29"/>
    <n v="664095"/>
    <n v="59627"/>
  </r>
  <r>
    <x v="24"/>
    <x v="0"/>
    <x v="4"/>
    <x v="29"/>
    <n v="728081"/>
    <n v="56810"/>
  </r>
  <r>
    <x v="25"/>
    <x v="0"/>
    <x v="4"/>
    <x v="29"/>
    <n v="692782"/>
    <n v="62074"/>
  </r>
  <r>
    <x v="26"/>
    <x v="0"/>
    <x v="4"/>
    <x v="29"/>
    <n v="622934"/>
    <n v="60376"/>
  </r>
  <r>
    <x v="27"/>
    <x v="0"/>
    <x v="4"/>
    <x v="29"/>
    <n v="586315"/>
    <n v="56130"/>
  </r>
  <r>
    <x v="0"/>
    <x v="0"/>
    <x v="4"/>
    <x v="30"/>
    <n v="504109"/>
    <n v="9977"/>
  </r>
  <r>
    <x v="1"/>
    <x v="0"/>
    <x v="4"/>
    <x v="30"/>
    <n v="251184"/>
    <n v="12250"/>
  </r>
  <r>
    <x v="2"/>
    <x v="0"/>
    <x v="4"/>
    <x v="30"/>
    <n v="298766"/>
    <n v="14797"/>
  </r>
  <r>
    <x v="3"/>
    <x v="0"/>
    <x v="4"/>
    <x v="30"/>
    <n v="351078"/>
    <n v="17056"/>
  </r>
  <r>
    <x v="4"/>
    <x v="0"/>
    <x v="4"/>
    <x v="30"/>
    <n v="300090"/>
    <n v="14668"/>
  </r>
  <r>
    <x v="5"/>
    <x v="0"/>
    <x v="4"/>
    <x v="30"/>
    <n v="347297"/>
    <n v="16365"/>
  </r>
  <r>
    <x v="6"/>
    <x v="0"/>
    <x v="4"/>
    <x v="30"/>
    <n v="340221"/>
    <n v="16027"/>
  </r>
  <r>
    <x v="7"/>
    <x v="0"/>
    <x v="4"/>
    <x v="30"/>
    <n v="322768"/>
    <n v="16252"/>
  </r>
  <r>
    <x v="8"/>
    <x v="0"/>
    <x v="4"/>
    <x v="30"/>
    <n v="349182"/>
    <n v="17271"/>
  </r>
  <r>
    <x v="9"/>
    <x v="0"/>
    <x v="4"/>
    <x v="30"/>
    <n v="356879"/>
    <n v="18756"/>
  </r>
  <r>
    <x v="10"/>
    <x v="0"/>
    <x v="4"/>
    <x v="30"/>
    <n v="369354"/>
    <n v="18355"/>
  </r>
  <r>
    <x v="11"/>
    <x v="0"/>
    <x v="4"/>
    <x v="30"/>
    <n v="358796"/>
    <n v="16683"/>
  </r>
  <r>
    <x v="12"/>
    <x v="0"/>
    <x v="4"/>
    <x v="30"/>
    <n v="365332"/>
    <n v="25793"/>
  </r>
  <r>
    <x v="13"/>
    <x v="0"/>
    <x v="4"/>
    <x v="30"/>
    <n v="380179"/>
    <n v="27878"/>
  </r>
  <r>
    <x v="14"/>
    <x v="0"/>
    <x v="4"/>
    <x v="30"/>
    <n v="429431"/>
    <n v="22228"/>
  </r>
  <r>
    <x v="15"/>
    <x v="0"/>
    <x v="4"/>
    <x v="30"/>
    <n v="505410"/>
    <n v="23592"/>
  </r>
  <r>
    <x v="16"/>
    <x v="0"/>
    <x v="4"/>
    <x v="30"/>
    <n v="462052"/>
    <n v="22742"/>
  </r>
  <r>
    <x v="17"/>
    <x v="0"/>
    <x v="4"/>
    <x v="30"/>
    <n v="592468"/>
    <n v="28447"/>
  </r>
  <r>
    <x v="18"/>
    <x v="0"/>
    <x v="4"/>
    <x v="30"/>
    <n v="522489"/>
    <n v="20865"/>
  </r>
  <r>
    <x v="19"/>
    <x v="0"/>
    <x v="4"/>
    <x v="30"/>
    <n v="478202"/>
    <n v="22265"/>
  </r>
  <r>
    <x v="20"/>
    <x v="0"/>
    <x v="4"/>
    <x v="30"/>
    <n v="472113"/>
    <n v="22568"/>
  </r>
  <r>
    <x v="21"/>
    <x v="0"/>
    <x v="4"/>
    <x v="30"/>
    <n v="472984"/>
    <n v="22479"/>
  </r>
  <r>
    <x v="22"/>
    <x v="0"/>
    <x v="4"/>
    <x v="30"/>
    <n v="471561"/>
    <n v="22249"/>
  </r>
  <r>
    <x v="23"/>
    <x v="0"/>
    <x v="4"/>
    <x v="30"/>
    <n v="473015.83"/>
    <n v="22411"/>
  </r>
  <r>
    <x v="24"/>
    <x v="0"/>
    <x v="4"/>
    <x v="30"/>
    <n v="468091"/>
    <n v="19222"/>
  </r>
  <r>
    <x v="25"/>
    <x v="0"/>
    <x v="4"/>
    <x v="30"/>
    <n v="472400"/>
    <n v="22326"/>
  </r>
  <r>
    <x v="26"/>
    <x v="0"/>
    <x v="4"/>
    <x v="30"/>
    <n v="467774"/>
    <n v="22415"/>
  </r>
  <r>
    <x v="27"/>
    <x v="0"/>
    <x v="4"/>
    <x v="30"/>
    <n v="466466"/>
    <n v="21812"/>
  </r>
  <r>
    <x v="0"/>
    <x v="0"/>
    <x v="4"/>
    <x v="31"/>
    <n v="11034"/>
    <n v="853"/>
  </r>
  <r>
    <x v="1"/>
    <x v="0"/>
    <x v="4"/>
    <x v="31"/>
    <n v="10528"/>
    <n v="834"/>
  </r>
  <r>
    <x v="2"/>
    <x v="0"/>
    <x v="4"/>
    <x v="31"/>
    <n v="11705"/>
    <n v="807"/>
  </r>
  <r>
    <x v="3"/>
    <x v="0"/>
    <x v="4"/>
    <x v="31"/>
    <n v="12960"/>
    <n v="800"/>
  </r>
  <r>
    <x v="4"/>
    <x v="0"/>
    <x v="4"/>
    <x v="31"/>
    <n v="11328"/>
    <n v="688"/>
  </r>
  <r>
    <x v="5"/>
    <x v="0"/>
    <x v="4"/>
    <x v="31"/>
    <n v="12901"/>
    <n v="632"/>
  </r>
  <r>
    <x v="6"/>
    <x v="0"/>
    <x v="4"/>
    <x v="31"/>
    <n v="13636"/>
    <n v="586"/>
  </r>
  <r>
    <x v="7"/>
    <x v="0"/>
    <x v="4"/>
    <x v="31"/>
    <n v="13500"/>
    <n v="586"/>
  </r>
  <r>
    <x v="8"/>
    <x v="0"/>
    <x v="4"/>
    <x v="31"/>
    <n v="14575"/>
    <n v="856"/>
  </r>
  <r>
    <x v="9"/>
    <x v="0"/>
    <x v="4"/>
    <x v="31"/>
    <n v="13137"/>
    <n v="919"/>
  </r>
  <r>
    <x v="10"/>
    <x v="0"/>
    <x v="4"/>
    <x v="31"/>
    <n v="8379"/>
    <n v="569"/>
  </r>
  <r>
    <x v="11"/>
    <x v="0"/>
    <x v="4"/>
    <x v="31"/>
    <n v="17000"/>
    <n v="1390"/>
  </r>
  <r>
    <x v="12"/>
    <x v="0"/>
    <x v="4"/>
    <x v="31"/>
    <n v="13319"/>
    <n v="1390"/>
  </r>
  <r>
    <x v="13"/>
    <x v="0"/>
    <x v="4"/>
    <x v="31"/>
    <n v="13541"/>
    <n v="1302"/>
  </r>
  <r>
    <x v="14"/>
    <x v="0"/>
    <x v="4"/>
    <x v="31"/>
    <n v="18009"/>
    <n v="1725"/>
  </r>
  <r>
    <x v="15"/>
    <x v="0"/>
    <x v="4"/>
    <x v="31"/>
    <n v="32765"/>
    <n v="2133"/>
  </r>
  <r>
    <x v="16"/>
    <x v="0"/>
    <x v="4"/>
    <x v="31"/>
    <n v="19237"/>
    <n v="1166"/>
  </r>
  <r>
    <x v="17"/>
    <x v="0"/>
    <x v="4"/>
    <x v="31"/>
    <n v="21919"/>
    <n v="1360"/>
  </r>
  <r>
    <x v="18"/>
    <x v="0"/>
    <x v="4"/>
    <x v="31"/>
    <n v="20608"/>
    <n v="1279"/>
  </r>
  <r>
    <x v="19"/>
    <x v="0"/>
    <x v="4"/>
    <x v="31"/>
    <n v="18955"/>
    <n v="1248"/>
  </r>
  <r>
    <x v="20"/>
    <x v="0"/>
    <x v="4"/>
    <x v="31"/>
    <n v="20065"/>
    <n v="1248"/>
  </r>
  <r>
    <x v="21"/>
    <x v="0"/>
    <x v="4"/>
    <x v="31"/>
    <n v="19749"/>
    <n v="1248"/>
  </r>
  <r>
    <x v="22"/>
    <x v="0"/>
    <x v="4"/>
    <x v="31"/>
    <n v="20400"/>
    <n v="1200"/>
  </r>
  <r>
    <x v="23"/>
    <x v="0"/>
    <x v="4"/>
    <x v="31"/>
    <n v="19398.45"/>
    <n v="1187"/>
  </r>
  <r>
    <x v="24"/>
    <x v="0"/>
    <x v="4"/>
    <x v="31"/>
    <n v="19139"/>
    <n v="1007"/>
  </r>
  <r>
    <x v="25"/>
    <x v="0"/>
    <x v="4"/>
    <x v="31"/>
    <n v="19366"/>
    <n v="1211"/>
  </r>
  <r>
    <x v="26"/>
    <x v="0"/>
    <x v="4"/>
    <x v="31"/>
    <n v="21872"/>
    <n v="1293"/>
  </r>
  <r>
    <x v="27"/>
    <x v="0"/>
    <x v="4"/>
    <x v="31"/>
    <n v="21747"/>
    <n v="1263"/>
  </r>
  <r>
    <x v="0"/>
    <x v="0"/>
    <x v="4"/>
    <x v="32"/>
    <n v="91502"/>
    <n v="14094"/>
  </r>
  <r>
    <x v="1"/>
    <x v="0"/>
    <x v="4"/>
    <x v="32"/>
    <n v="94320"/>
    <n v="25619"/>
  </r>
  <r>
    <x v="2"/>
    <x v="0"/>
    <x v="4"/>
    <x v="32"/>
    <n v="102120"/>
    <n v="23797"/>
  </r>
  <r>
    <x v="3"/>
    <x v="0"/>
    <x v="4"/>
    <x v="32"/>
    <n v="385989"/>
    <n v="28674"/>
  </r>
  <r>
    <x v="4"/>
    <x v="0"/>
    <x v="4"/>
    <x v="32"/>
    <n v="430882"/>
    <n v="35273"/>
  </r>
  <r>
    <x v="5"/>
    <x v="0"/>
    <x v="4"/>
    <x v="32"/>
    <n v="460626"/>
    <n v="36288"/>
  </r>
  <r>
    <x v="6"/>
    <x v="0"/>
    <x v="4"/>
    <x v="32"/>
    <n v="360310"/>
    <n v="30669"/>
  </r>
  <r>
    <x v="7"/>
    <x v="0"/>
    <x v="4"/>
    <x v="32"/>
    <n v="282633"/>
    <n v="31922"/>
  </r>
  <r>
    <x v="8"/>
    <x v="0"/>
    <x v="4"/>
    <x v="32"/>
    <n v="327744"/>
    <n v="31535"/>
  </r>
  <r>
    <x v="9"/>
    <x v="0"/>
    <x v="4"/>
    <x v="32"/>
    <n v="298357"/>
    <n v="30057"/>
  </r>
  <r>
    <x v="10"/>
    <x v="0"/>
    <x v="4"/>
    <x v="32"/>
    <n v="341761"/>
    <n v="24872"/>
  </r>
  <r>
    <x v="11"/>
    <x v="0"/>
    <x v="4"/>
    <x v="32"/>
    <n v="331476"/>
    <n v="26433"/>
  </r>
  <r>
    <x v="12"/>
    <x v="0"/>
    <x v="4"/>
    <x v="32"/>
    <n v="369062"/>
    <n v="40664"/>
  </r>
  <r>
    <x v="13"/>
    <x v="0"/>
    <x v="4"/>
    <x v="32"/>
    <n v="389049"/>
    <n v="42202"/>
  </r>
  <r>
    <x v="14"/>
    <x v="0"/>
    <x v="4"/>
    <x v="32"/>
    <n v="408579"/>
    <n v="30855"/>
  </r>
  <r>
    <x v="15"/>
    <x v="0"/>
    <x v="4"/>
    <x v="32"/>
    <n v="371450"/>
    <n v="31049"/>
  </r>
  <r>
    <x v="16"/>
    <x v="0"/>
    <x v="4"/>
    <x v="32"/>
    <n v="537022"/>
    <n v="34223"/>
  </r>
  <r>
    <x v="17"/>
    <x v="0"/>
    <x v="4"/>
    <x v="32"/>
    <n v="699428"/>
    <n v="45623"/>
  </r>
  <r>
    <x v="18"/>
    <x v="0"/>
    <x v="4"/>
    <x v="32"/>
    <n v="710167"/>
    <n v="45840"/>
  </r>
  <r>
    <x v="19"/>
    <x v="0"/>
    <x v="4"/>
    <x v="32"/>
    <n v="574309"/>
    <n v="37569"/>
  </r>
  <r>
    <x v="20"/>
    <x v="0"/>
    <x v="4"/>
    <x v="32"/>
    <n v="526217"/>
    <n v="32027"/>
  </r>
  <r>
    <x v="21"/>
    <x v="0"/>
    <x v="4"/>
    <x v="32"/>
    <n v="432698"/>
    <n v="29518"/>
  </r>
  <r>
    <x v="22"/>
    <x v="0"/>
    <x v="4"/>
    <x v="32"/>
    <n v="458943"/>
    <n v="42885"/>
  </r>
  <r>
    <x v="23"/>
    <x v="0"/>
    <x v="4"/>
    <x v="32"/>
    <n v="596254.56000000029"/>
    <n v="36310"/>
  </r>
  <r>
    <x v="24"/>
    <x v="0"/>
    <x v="4"/>
    <x v="32"/>
    <n v="723761.2"/>
    <n v="41984"/>
  </r>
  <r>
    <x v="25"/>
    <x v="0"/>
    <x v="4"/>
    <x v="32"/>
    <n v="687494"/>
    <n v="41906"/>
  </r>
  <r>
    <x v="26"/>
    <x v="0"/>
    <x v="4"/>
    <x v="32"/>
    <n v="709838.94"/>
    <n v="44087"/>
  </r>
  <r>
    <x v="27"/>
    <x v="0"/>
    <x v="4"/>
    <x v="32"/>
    <n v="719072"/>
    <n v="43011"/>
  </r>
  <r>
    <x v="0"/>
    <x v="0"/>
    <x v="5"/>
    <x v="33"/>
    <n v="11841"/>
    <n v="1607"/>
  </r>
  <r>
    <x v="1"/>
    <x v="0"/>
    <x v="5"/>
    <x v="33"/>
    <n v="11397"/>
    <n v="1667"/>
  </r>
  <r>
    <x v="2"/>
    <x v="0"/>
    <x v="5"/>
    <x v="33"/>
    <n v="10365"/>
    <n v="1583"/>
  </r>
  <r>
    <x v="3"/>
    <x v="0"/>
    <x v="5"/>
    <x v="33"/>
    <n v="11316"/>
    <n v="1597"/>
  </r>
  <r>
    <x v="4"/>
    <x v="0"/>
    <x v="5"/>
    <x v="33"/>
    <n v="11216"/>
    <n v="1591"/>
  </r>
  <r>
    <x v="5"/>
    <x v="0"/>
    <x v="5"/>
    <x v="33"/>
    <n v="10391"/>
    <n v="1356"/>
  </r>
  <r>
    <x v="6"/>
    <x v="0"/>
    <x v="5"/>
    <x v="33"/>
    <n v="9384"/>
    <n v="1326"/>
  </r>
  <r>
    <x v="7"/>
    <x v="0"/>
    <x v="5"/>
    <x v="33"/>
    <n v="9807"/>
    <n v="1393"/>
  </r>
  <r>
    <x v="8"/>
    <x v="0"/>
    <x v="5"/>
    <x v="33"/>
    <n v="11629"/>
    <n v="1560"/>
  </r>
  <r>
    <x v="9"/>
    <x v="0"/>
    <x v="5"/>
    <x v="33"/>
    <n v="12591"/>
    <n v="1554"/>
  </r>
  <r>
    <x v="10"/>
    <x v="0"/>
    <x v="5"/>
    <x v="33"/>
    <n v="12104"/>
    <n v="1439"/>
  </r>
  <r>
    <x v="11"/>
    <x v="0"/>
    <x v="5"/>
    <x v="33"/>
    <n v="11991"/>
    <n v="1440"/>
  </r>
  <r>
    <x v="12"/>
    <x v="0"/>
    <x v="5"/>
    <x v="33"/>
    <n v="11397"/>
    <n v="2004"/>
  </r>
  <r>
    <x v="13"/>
    <x v="0"/>
    <x v="5"/>
    <x v="33"/>
    <n v="11172"/>
    <n v="1961"/>
  </r>
  <r>
    <x v="14"/>
    <x v="0"/>
    <x v="5"/>
    <x v="33"/>
    <n v="11483"/>
    <n v="2012"/>
  </r>
  <r>
    <x v="15"/>
    <x v="0"/>
    <x v="5"/>
    <x v="33"/>
    <n v="20080"/>
    <n v="2223"/>
  </r>
  <r>
    <x v="16"/>
    <x v="0"/>
    <x v="5"/>
    <x v="33"/>
    <n v="12287"/>
    <n v="1354"/>
  </r>
  <r>
    <x v="17"/>
    <x v="0"/>
    <x v="5"/>
    <x v="33"/>
    <n v="16075"/>
    <n v="1837"/>
  </r>
  <r>
    <x v="18"/>
    <x v="0"/>
    <x v="5"/>
    <x v="33"/>
    <n v="16469"/>
    <n v="1861"/>
  </r>
  <r>
    <x v="19"/>
    <x v="0"/>
    <x v="5"/>
    <x v="33"/>
    <n v="13906"/>
    <n v="1561"/>
  </r>
  <r>
    <x v="20"/>
    <x v="0"/>
    <x v="5"/>
    <x v="33"/>
    <n v="14599"/>
    <n v="1644"/>
  </r>
  <r>
    <x v="21"/>
    <x v="0"/>
    <x v="5"/>
    <x v="33"/>
    <n v="14895"/>
    <n v="1677"/>
  </r>
  <r>
    <x v="22"/>
    <x v="0"/>
    <x v="5"/>
    <x v="33"/>
    <n v="12113"/>
    <n v="1437"/>
  </r>
  <r>
    <x v="23"/>
    <x v="0"/>
    <x v="5"/>
    <x v="33"/>
    <n v="13818.52"/>
    <n v="1563"/>
  </r>
  <r>
    <x v="24"/>
    <x v="0"/>
    <x v="5"/>
    <x v="33"/>
    <n v="13724"/>
    <n v="1580"/>
  </r>
  <r>
    <x v="25"/>
    <x v="0"/>
    <x v="5"/>
    <x v="33"/>
    <n v="13807"/>
    <n v="1594"/>
  </r>
  <r>
    <x v="26"/>
    <x v="0"/>
    <x v="5"/>
    <x v="33"/>
    <n v="14047"/>
    <n v="1559"/>
  </r>
  <r>
    <x v="27"/>
    <x v="0"/>
    <x v="5"/>
    <x v="33"/>
    <n v="14393"/>
    <n v="1567"/>
  </r>
  <r>
    <x v="0"/>
    <x v="0"/>
    <x v="5"/>
    <x v="34"/>
    <n v="3062"/>
    <n v="277"/>
  </r>
  <r>
    <x v="1"/>
    <x v="0"/>
    <x v="5"/>
    <x v="34"/>
    <n v="3739"/>
    <n v="293"/>
  </r>
  <r>
    <x v="2"/>
    <x v="0"/>
    <x v="5"/>
    <x v="34"/>
    <n v="4244"/>
    <n v="362"/>
  </r>
  <r>
    <x v="3"/>
    <x v="0"/>
    <x v="5"/>
    <x v="34"/>
    <n v="3263"/>
    <n v="267"/>
  </r>
  <r>
    <x v="4"/>
    <x v="0"/>
    <x v="5"/>
    <x v="34"/>
    <n v="4329"/>
    <n v="342"/>
  </r>
  <r>
    <x v="5"/>
    <x v="0"/>
    <x v="5"/>
    <x v="34"/>
    <n v="4422"/>
    <n v="381"/>
  </r>
  <r>
    <x v="6"/>
    <x v="0"/>
    <x v="5"/>
    <x v="34"/>
    <n v="4495"/>
    <n v="386"/>
  </r>
  <r>
    <x v="7"/>
    <x v="0"/>
    <x v="5"/>
    <x v="34"/>
    <n v="4976"/>
    <n v="494"/>
  </r>
  <r>
    <x v="8"/>
    <x v="0"/>
    <x v="5"/>
    <x v="34"/>
    <n v="5415"/>
    <n v="714"/>
  </r>
  <r>
    <x v="9"/>
    <x v="0"/>
    <x v="5"/>
    <x v="34"/>
    <n v="10141"/>
    <n v="1006"/>
  </r>
  <r>
    <x v="10"/>
    <x v="0"/>
    <x v="5"/>
    <x v="34"/>
    <n v="11100"/>
    <n v="798"/>
  </r>
  <r>
    <x v="11"/>
    <x v="0"/>
    <x v="5"/>
    <x v="34"/>
    <n v="6494"/>
    <n v="491"/>
  </r>
  <r>
    <x v="12"/>
    <x v="0"/>
    <x v="5"/>
    <x v="34"/>
    <n v="8821"/>
    <n v="741"/>
  </r>
  <r>
    <x v="13"/>
    <x v="0"/>
    <x v="5"/>
    <x v="34"/>
    <n v="6841"/>
    <n v="523"/>
  </r>
  <r>
    <x v="14"/>
    <x v="0"/>
    <x v="5"/>
    <x v="34"/>
    <n v="10034"/>
    <n v="929"/>
  </r>
  <r>
    <x v="15"/>
    <x v="0"/>
    <x v="5"/>
    <x v="34"/>
    <n v="11741"/>
    <n v="1059"/>
  </r>
  <r>
    <x v="16"/>
    <x v="0"/>
    <x v="5"/>
    <x v="34"/>
    <n v="9621"/>
    <n v="819"/>
  </r>
  <r>
    <x v="17"/>
    <x v="0"/>
    <x v="5"/>
    <x v="34"/>
    <n v="14423"/>
    <n v="1245"/>
  </r>
  <r>
    <x v="18"/>
    <x v="0"/>
    <x v="5"/>
    <x v="34"/>
    <n v="19581"/>
    <n v="1774"/>
  </r>
  <r>
    <x v="19"/>
    <x v="0"/>
    <x v="5"/>
    <x v="34"/>
    <n v="19516"/>
    <n v="1729"/>
  </r>
  <r>
    <x v="20"/>
    <x v="0"/>
    <x v="5"/>
    <x v="34"/>
    <n v="14188"/>
    <n v="1208"/>
  </r>
  <r>
    <x v="21"/>
    <x v="0"/>
    <x v="5"/>
    <x v="34"/>
    <n v="13487"/>
    <n v="1127"/>
  </r>
  <r>
    <x v="22"/>
    <x v="0"/>
    <x v="5"/>
    <x v="34"/>
    <n v="14919"/>
    <n v="1437"/>
  </r>
  <r>
    <x v="23"/>
    <x v="0"/>
    <x v="5"/>
    <x v="34"/>
    <n v="15260.44"/>
    <n v="1337"/>
  </r>
  <r>
    <x v="24"/>
    <x v="0"/>
    <x v="5"/>
    <x v="34"/>
    <n v="15622"/>
    <n v="1210"/>
  </r>
  <r>
    <x v="25"/>
    <x v="0"/>
    <x v="5"/>
    <x v="34"/>
    <n v="15306"/>
    <n v="1353"/>
  </r>
  <r>
    <x v="26"/>
    <x v="0"/>
    <x v="5"/>
    <x v="34"/>
    <n v="16561"/>
    <n v="1412"/>
  </r>
  <r>
    <x v="27"/>
    <x v="0"/>
    <x v="5"/>
    <x v="34"/>
    <n v="17432"/>
    <n v="1489"/>
  </r>
  <r>
    <x v="0"/>
    <x v="0"/>
    <x v="5"/>
    <x v="35"/>
    <n v="136455"/>
    <n v="6307"/>
  </r>
  <r>
    <x v="1"/>
    <x v="0"/>
    <x v="5"/>
    <x v="35"/>
    <n v="222367"/>
    <n v="9142"/>
  </r>
  <r>
    <x v="2"/>
    <x v="0"/>
    <x v="5"/>
    <x v="35"/>
    <n v="199816"/>
    <n v="9374"/>
  </r>
  <r>
    <x v="3"/>
    <x v="0"/>
    <x v="5"/>
    <x v="35"/>
    <n v="175228"/>
    <n v="7891"/>
  </r>
  <r>
    <x v="4"/>
    <x v="0"/>
    <x v="5"/>
    <x v="35"/>
    <n v="235999"/>
    <n v="10318"/>
  </r>
  <r>
    <x v="5"/>
    <x v="0"/>
    <x v="5"/>
    <x v="35"/>
    <n v="276687"/>
    <n v="10968"/>
  </r>
  <r>
    <x v="6"/>
    <x v="0"/>
    <x v="5"/>
    <x v="35"/>
    <n v="276040"/>
    <n v="11031"/>
  </r>
  <r>
    <x v="7"/>
    <x v="0"/>
    <x v="5"/>
    <x v="35"/>
    <n v="236293"/>
    <n v="9425"/>
  </r>
  <r>
    <x v="8"/>
    <x v="0"/>
    <x v="5"/>
    <x v="35"/>
    <n v="265441"/>
    <n v="11053"/>
  </r>
  <r>
    <x v="9"/>
    <x v="0"/>
    <x v="5"/>
    <x v="35"/>
    <n v="254969"/>
    <n v="11636"/>
  </r>
  <r>
    <x v="10"/>
    <x v="0"/>
    <x v="5"/>
    <x v="35"/>
    <n v="258903"/>
    <n v="11092"/>
  </r>
  <r>
    <x v="11"/>
    <x v="0"/>
    <x v="5"/>
    <x v="35"/>
    <n v="323432"/>
    <n v="13878"/>
  </r>
  <r>
    <x v="12"/>
    <x v="0"/>
    <x v="5"/>
    <x v="35"/>
    <n v="363640"/>
    <n v="15607"/>
  </r>
  <r>
    <x v="13"/>
    <x v="0"/>
    <x v="5"/>
    <x v="35"/>
    <n v="337244"/>
    <n v="13507"/>
  </r>
  <r>
    <x v="14"/>
    <x v="0"/>
    <x v="5"/>
    <x v="35"/>
    <n v="363361"/>
    <n v="14587"/>
  </r>
  <r>
    <x v="15"/>
    <x v="0"/>
    <x v="5"/>
    <x v="35"/>
    <n v="345132"/>
    <n v="15733"/>
  </r>
  <r>
    <x v="16"/>
    <x v="0"/>
    <x v="5"/>
    <x v="35"/>
    <n v="173647"/>
    <n v="7696"/>
  </r>
  <r>
    <x v="17"/>
    <x v="0"/>
    <x v="5"/>
    <x v="35"/>
    <n v="251274"/>
    <n v="12024"/>
  </r>
  <r>
    <x v="18"/>
    <x v="0"/>
    <x v="5"/>
    <x v="35"/>
    <n v="248553"/>
    <n v="11428"/>
  </r>
  <r>
    <x v="19"/>
    <x v="0"/>
    <x v="5"/>
    <x v="35"/>
    <n v="229936.1"/>
    <n v="11581"/>
  </r>
  <r>
    <x v="20"/>
    <x v="0"/>
    <x v="5"/>
    <x v="35"/>
    <n v="241312"/>
    <n v="11845"/>
  </r>
  <r>
    <x v="21"/>
    <x v="0"/>
    <x v="5"/>
    <x v="35"/>
    <n v="208365"/>
    <n v="9551"/>
  </r>
  <r>
    <x v="22"/>
    <x v="0"/>
    <x v="5"/>
    <x v="35"/>
    <n v="230661"/>
    <n v="10791"/>
  </r>
  <r>
    <x v="23"/>
    <x v="0"/>
    <x v="5"/>
    <x v="35"/>
    <n v="236883.68"/>
    <n v="11336"/>
  </r>
  <r>
    <x v="24"/>
    <x v="0"/>
    <x v="5"/>
    <x v="35"/>
    <n v="252276"/>
    <n v="9918"/>
  </r>
  <r>
    <x v="25"/>
    <x v="0"/>
    <x v="5"/>
    <x v="35"/>
    <n v="256876"/>
    <n v="11581"/>
  </r>
  <r>
    <x v="26"/>
    <x v="0"/>
    <x v="5"/>
    <x v="35"/>
    <n v="267053"/>
    <n v="11999"/>
  </r>
  <r>
    <x v="27"/>
    <x v="0"/>
    <x v="5"/>
    <x v="35"/>
    <n v="272432.69"/>
    <n v="12284"/>
  </r>
  <r>
    <x v="0"/>
    <x v="0"/>
    <x v="5"/>
    <x v="36"/>
    <n v="5347"/>
    <n v="299"/>
  </r>
  <r>
    <x v="1"/>
    <x v="0"/>
    <x v="5"/>
    <x v="36"/>
    <n v="4885"/>
    <n v="299"/>
  </r>
  <r>
    <x v="2"/>
    <x v="0"/>
    <x v="5"/>
    <x v="36"/>
    <n v="5609"/>
    <n v="343"/>
  </r>
  <r>
    <x v="3"/>
    <x v="0"/>
    <x v="5"/>
    <x v="36"/>
    <n v="5761"/>
    <n v="327"/>
  </r>
  <r>
    <x v="4"/>
    <x v="0"/>
    <x v="5"/>
    <x v="36"/>
    <n v="7467"/>
    <n v="363"/>
  </r>
  <r>
    <x v="5"/>
    <x v="0"/>
    <x v="5"/>
    <x v="36"/>
    <n v="8309"/>
    <n v="394"/>
  </r>
  <r>
    <x v="6"/>
    <x v="0"/>
    <x v="5"/>
    <x v="36"/>
    <n v="8812"/>
    <n v="418"/>
  </r>
  <r>
    <x v="7"/>
    <x v="0"/>
    <x v="5"/>
    <x v="36"/>
    <n v="9716"/>
    <n v="500"/>
  </r>
  <r>
    <x v="8"/>
    <x v="0"/>
    <x v="5"/>
    <x v="36"/>
    <n v="9855"/>
    <n v="530"/>
  </r>
  <r>
    <x v="9"/>
    <x v="0"/>
    <x v="5"/>
    <x v="36"/>
    <n v="10808"/>
    <n v="542"/>
  </r>
  <r>
    <x v="10"/>
    <x v="0"/>
    <x v="5"/>
    <x v="36"/>
    <n v="11100"/>
    <n v="588"/>
  </r>
  <r>
    <x v="11"/>
    <x v="0"/>
    <x v="5"/>
    <x v="36"/>
    <n v="10911"/>
    <n v="588"/>
  </r>
  <r>
    <x v="12"/>
    <x v="0"/>
    <x v="5"/>
    <x v="36"/>
    <n v="10632"/>
    <n v="880"/>
  </r>
  <r>
    <x v="13"/>
    <x v="0"/>
    <x v="5"/>
    <x v="36"/>
    <n v="11923"/>
    <n v="924"/>
  </r>
  <r>
    <x v="14"/>
    <x v="0"/>
    <x v="5"/>
    <x v="36"/>
    <n v="21013"/>
    <n v="1090"/>
  </r>
  <r>
    <x v="15"/>
    <x v="0"/>
    <x v="5"/>
    <x v="36"/>
    <n v="20920"/>
    <n v="921"/>
  </r>
  <r>
    <x v="16"/>
    <x v="0"/>
    <x v="5"/>
    <x v="36"/>
    <n v="25425"/>
    <n v="1038"/>
  </r>
  <r>
    <x v="17"/>
    <x v="0"/>
    <x v="5"/>
    <x v="36"/>
    <n v="37885"/>
    <n v="1512"/>
  </r>
  <r>
    <x v="18"/>
    <x v="0"/>
    <x v="5"/>
    <x v="36"/>
    <n v="33800"/>
    <n v="1400"/>
  </r>
  <r>
    <x v="19"/>
    <x v="0"/>
    <x v="5"/>
    <x v="36"/>
    <n v="31119"/>
    <n v="1367"/>
  </r>
  <r>
    <x v="20"/>
    <x v="0"/>
    <x v="5"/>
    <x v="36"/>
    <n v="28591"/>
    <n v="1358"/>
  </r>
  <r>
    <x v="21"/>
    <x v="0"/>
    <x v="5"/>
    <x v="36"/>
    <n v="22946"/>
    <n v="928"/>
  </r>
  <r>
    <x v="22"/>
    <x v="0"/>
    <x v="5"/>
    <x v="36"/>
    <n v="22972"/>
    <n v="1228"/>
  </r>
  <r>
    <x v="23"/>
    <x v="0"/>
    <x v="5"/>
    <x v="36"/>
    <n v="27846.720000000001"/>
    <n v="1222"/>
  </r>
  <r>
    <x v="24"/>
    <x v="0"/>
    <x v="5"/>
    <x v="36"/>
    <n v="27094"/>
    <n v="1294"/>
  </r>
  <r>
    <x v="25"/>
    <x v="0"/>
    <x v="5"/>
    <x v="36"/>
    <n v="27753"/>
    <n v="1259"/>
  </r>
  <r>
    <x v="26"/>
    <x v="0"/>
    <x v="5"/>
    <x v="36"/>
    <n v="26642"/>
    <n v="1214"/>
  </r>
  <r>
    <x v="27"/>
    <x v="0"/>
    <x v="5"/>
    <x v="36"/>
    <n v="25475"/>
    <n v="1149"/>
  </r>
  <r>
    <x v="0"/>
    <x v="0"/>
    <x v="5"/>
    <x v="37"/>
    <n v="12644"/>
    <n v="844"/>
  </r>
  <r>
    <x v="1"/>
    <x v="0"/>
    <x v="5"/>
    <x v="37"/>
    <n v="19996"/>
    <n v="957"/>
  </r>
  <r>
    <x v="2"/>
    <x v="0"/>
    <x v="5"/>
    <x v="37"/>
    <n v="23742"/>
    <n v="1090"/>
  </r>
  <r>
    <x v="3"/>
    <x v="0"/>
    <x v="5"/>
    <x v="37"/>
    <n v="27730"/>
    <n v="1319"/>
  </r>
  <r>
    <x v="4"/>
    <x v="0"/>
    <x v="5"/>
    <x v="37"/>
    <n v="29921"/>
    <n v="1288"/>
  </r>
  <r>
    <x v="5"/>
    <x v="0"/>
    <x v="5"/>
    <x v="37"/>
    <n v="27853"/>
    <n v="1262"/>
  </r>
  <r>
    <x v="6"/>
    <x v="0"/>
    <x v="5"/>
    <x v="37"/>
    <n v="28736"/>
    <n v="1375"/>
  </r>
  <r>
    <x v="7"/>
    <x v="0"/>
    <x v="5"/>
    <x v="37"/>
    <n v="31929"/>
    <n v="1570"/>
  </r>
  <r>
    <x v="8"/>
    <x v="0"/>
    <x v="5"/>
    <x v="37"/>
    <n v="35130"/>
    <n v="1792"/>
  </r>
  <r>
    <x v="9"/>
    <x v="0"/>
    <x v="5"/>
    <x v="37"/>
    <n v="40740"/>
    <n v="2013"/>
  </r>
  <r>
    <x v="10"/>
    <x v="0"/>
    <x v="5"/>
    <x v="37"/>
    <n v="42257"/>
    <n v="2119"/>
  </r>
  <r>
    <x v="11"/>
    <x v="0"/>
    <x v="5"/>
    <x v="37"/>
    <n v="39694"/>
    <n v="1871"/>
  </r>
  <r>
    <x v="12"/>
    <x v="0"/>
    <x v="5"/>
    <x v="37"/>
    <n v="43278"/>
    <n v="2916"/>
  </r>
  <r>
    <x v="13"/>
    <x v="0"/>
    <x v="5"/>
    <x v="37"/>
    <n v="46241"/>
    <n v="3173"/>
  </r>
  <r>
    <x v="14"/>
    <x v="0"/>
    <x v="5"/>
    <x v="37"/>
    <n v="52421"/>
    <n v="3920"/>
  </r>
  <r>
    <x v="15"/>
    <x v="0"/>
    <x v="5"/>
    <x v="37"/>
    <n v="42408"/>
    <n v="2233"/>
  </r>
  <r>
    <x v="16"/>
    <x v="0"/>
    <x v="5"/>
    <x v="37"/>
    <n v="52899"/>
    <n v="2752"/>
  </r>
  <r>
    <x v="17"/>
    <x v="0"/>
    <x v="5"/>
    <x v="37"/>
    <n v="78982"/>
    <n v="4081"/>
  </r>
  <r>
    <x v="18"/>
    <x v="0"/>
    <x v="5"/>
    <x v="37"/>
    <n v="81396"/>
    <n v="4321"/>
  </r>
  <r>
    <x v="19"/>
    <x v="0"/>
    <x v="5"/>
    <x v="37"/>
    <n v="71962"/>
    <n v="3713"/>
  </r>
  <r>
    <x v="20"/>
    <x v="0"/>
    <x v="5"/>
    <x v="37"/>
    <n v="69094"/>
    <n v="3565"/>
  </r>
  <r>
    <x v="21"/>
    <x v="0"/>
    <x v="5"/>
    <x v="37"/>
    <n v="63233"/>
    <n v="2614"/>
  </r>
  <r>
    <x v="22"/>
    <x v="0"/>
    <x v="5"/>
    <x v="37"/>
    <n v="58657"/>
    <n v="3034"/>
  </r>
  <r>
    <x v="23"/>
    <x v="0"/>
    <x v="5"/>
    <x v="37"/>
    <n v="73492.490000000005"/>
    <n v="3844"/>
  </r>
  <r>
    <x v="24"/>
    <x v="0"/>
    <x v="5"/>
    <x v="37"/>
    <n v="74201"/>
    <n v="3648"/>
  </r>
  <r>
    <x v="25"/>
    <x v="0"/>
    <x v="5"/>
    <x v="37"/>
    <n v="74581"/>
    <n v="3487"/>
  </r>
  <r>
    <x v="26"/>
    <x v="0"/>
    <x v="5"/>
    <x v="37"/>
    <n v="74622"/>
    <n v="3518"/>
  </r>
  <r>
    <x v="27"/>
    <x v="0"/>
    <x v="5"/>
    <x v="37"/>
    <n v="76223"/>
    <n v="3649"/>
  </r>
  <r>
    <x v="0"/>
    <x v="0"/>
    <x v="5"/>
    <x v="38"/>
    <n v="14057"/>
    <n v="1043"/>
  </r>
  <r>
    <x v="1"/>
    <x v="0"/>
    <x v="5"/>
    <x v="38"/>
    <n v="16299"/>
    <n v="1217"/>
  </r>
  <r>
    <x v="2"/>
    <x v="0"/>
    <x v="5"/>
    <x v="38"/>
    <n v="17347"/>
    <n v="1307"/>
  </r>
  <r>
    <x v="3"/>
    <x v="0"/>
    <x v="5"/>
    <x v="38"/>
    <n v="18048"/>
    <n v="1372"/>
  </r>
  <r>
    <x v="4"/>
    <x v="0"/>
    <x v="5"/>
    <x v="38"/>
    <n v="13855"/>
    <n v="1005"/>
  </r>
  <r>
    <x v="5"/>
    <x v="0"/>
    <x v="5"/>
    <x v="38"/>
    <n v="13905"/>
    <n v="1262"/>
  </r>
  <r>
    <x v="6"/>
    <x v="0"/>
    <x v="5"/>
    <x v="38"/>
    <n v="13994"/>
    <n v="919"/>
  </r>
  <r>
    <x v="7"/>
    <x v="0"/>
    <x v="5"/>
    <x v="38"/>
    <n v="16982"/>
    <n v="1045"/>
  </r>
  <r>
    <x v="8"/>
    <x v="0"/>
    <x v="5"/>
    <x v="38"/>
    <n v="15598"/>
    <n v="1059"/>
  </r>
  <r>
    <x v="9"/>
    <x v="0"/>
    <x v="5"/>
    <x v="38"/>
    <n v="16907"/>
    <n v="1080"/>
  </r>
  <r>
    <x v="10"/>
    <x v="0"/>
    <x v="5"/>
    <x v="38"/>
    <n v="19001"/>
    <n v="1257"/>
  </r>
  <r>
    <x v="11"/>
    <x v="0"/>
    <x v="5"/>
    <x v="38"/>
    <n v="21653"/>
    <n v="1261"/>
  </r>
  <r>
    <x v="12"/>
    <x v="0"/>
    <x v="5"/>
    <x v="38"/>
    <n v="15947"/>
    <n v="1712"/>
  </r>
  <r>
    <x v="13"/>
    <x v="0"/>
    <x v="5"/>
    <x v="38"/>
    <n v="17238"/>
    <n v="1630"/>
  </r>
  <r>
    <x v="14"/>
    <x v="0"/>
    <x v="5"/>
    <x v="38"/>
    <n v="19568"/>
    <n v="1898"/>
  </r>
  <r>
    <x v="15"/>
    <x v="0"/>
    <x v="5"/>
    <x v="38"/>
    <n v="40736"/>
    <n v="4366"/>
  </r>
  <r>
    <x v="16"/>
    <x v="0"/>
    <x v="5"/>
    <x v="38"/>
    <n v="16673"/>
    <n v="1061"/>
  </r>
  <r>
    <x v="17"/>
    <x v="0"/>
    <x v="5"/>
    <x v="38"/>
    <n v="20262"/>
    <n v="1317"/>
  </r>
  <r>
    <x v="18"/>
    <x v="0"/>
    <x v="5"/>
    <x v="38"/>
    <n v="19989"/>
    <n v="1248"/>
  </r>
  <r>
    <x v="19"/>
    <x v="0"/>
    <x v="5"/>
    <x v="38"/>
    <n v="16705"/>
    <n v="1010"/>
  </r>
  <r>
    <x v="20"/>
    <x v="0"/>
    <x v="5"/>
    <x v="38"/>
    <n v="16460"/>
    <n v="1023"/>
  </r>
  <r>
    <x v="21"/>
    <x v="0"/>
    <x v="5"/>
    <x v="38"/>
    <n v="14485"/>
    <n v="1001"/>
  </r>
  <r>
    <x v="22"/>
    <x v="0"/>
    <x v="5"/>
    <x v="38"/>
    <n v="11345"/>
    <n v="955"/>
  </r>
  <r>
    <x v="23"/>
    <x v="0"/>
    <x v="5"/>
    <x v="38"/>
    <n v="15413.95"/>
    <n v="1022"/>
  </r>
  <r>
    <x v="24"/>
    <x v="0"/>
    <x v="5"/>
    <x v="38"/>
    <n v="15080"/>
    <n v="905"/>
  </r>
  <r>
    <x v="25"/>
    <x v="0"/>
    <x v="5"/>
    <x v="38"/>
    <n v="15372"/>
    <n v="1022"/>
  </r>
  <r>
    <x v="26"/>
    <x v="0"/>
    <x v="5"/>
    <x v="38"/>
    <n v="16422"/>
    <n v="1065"/>
  </r>
  <r>
    <x v="27"/>
    <x v="0"/>
    <x v="5"/>
    <x v="38"/>
    <n v="17116.04"/>
    <n v="1117"/>
  </r>
  <r>
    <x v="0"/>
    <x v="0"/>
    <x v="5"/>
    <x v="39"/>
    <n v="62009"/>
    <n v="4917"/>
  </r>
  <r>
    <x v="1"/>
    <x v="0"/>
    <x v="5"/>
    <x v="39"/>
    <n v="86577"/>
    <n v="6015"/>
  </r>
  <r>
    <x v="2"/>
    <x v="0"/>
    <x v="5"/>
    <x v="39"/>
    <n v="87222"/>
    <n v="6205"/>
  </r>
  <r>
    <x v="3"/>
    <x v="0"/>
    <x v="5"/>
    <x v="39"/>
    <n v="77724"/>
    <n v="5381"/>
  </r>
  <r>
    <x v="4"/>
    <x v="0"/>
    <x v="5"/>
    <x v="39"/>
    <n v="62232"/>
    <n v="4330"/>
  </r>
  <r>
    <x v="5"/>
    <x v="0"/>
    <x v="5"/>
    <x v="39"/>
    <n v="69376"/>
    <n v="4604"/>
  </r>
  <r>
    <x v="6"/>
    <x v="0"/>
    <x v="5"/>
    <x v="39"/>
    <n v="74452"/>
    <n v="4568"/>
  </r>
  <r>
    <x v="7"/>
    <x v="0"/>
    <x v="5"/>
    <x v="39"/>
    <n v="91407"/>
    <n v="5180"/>
  </r>
  <r>
    <x v="8"/>
    <x v="0"/>
    <x v="5"/>
    <x v="39"/>
    <n v="94161"/>
    <n v="5359"/>
  </r>
  <r>
    <x v="9"/>
    <x v="0"/>
    <x v="5"/>
    <x v="39"/>
    <n v="101143"/>
    <n v="6119"/>
  </r>
  <r>
    <x v="10"/>
    <x v="0"/>
    <x v="5"/>
    <x v="39"/>
    <n v="127905"/>
    <n v="6887"/>
  </r>
  <r>
    <x v="11"/>
    <x v="0"/>
    <x v="5"/>
    <x v="39"/>
    <n v="152229"/>
    <n v="9592"/>
  </r>
  <r>
    <x v="12"/>
    <x v="0"/>
    <x v="5"/>
    <x v="39"/>
    <n v="139239"/>
    <n v="7503"/>
  </r>
  <r>
    <x v="13"/>
    <x v="0"/>
    <x v="5"/>
    <x v="39"/>
    <n v="133573"/>
    <n v="7071"/>
  </r>
  <r>
    <x v="14"/>
    <x v="0"/>
    <x v="5"/>
    <x v="39"/>
    <n v="160386"/>
    <n v="8169"/>
  </r>
  <r>
    <x v="15"/>
    <x v="0"/>
    <x v="5"/>
    <x v="39"/>
    <n v="167060"/>
    <n v="8732"/>
  </r>
  <r>
    <x v="16"/>
    <x v="0"/>
    <x v="5"/>
    <x v="39"/>
    <n v="83335"/>
    <n v="5262"/>
  </r>
  <r>
    <x v="17"/>
    <x v="0"/>
    <x v="5"/>
    <x v="39"/>
    <n v="111716"/>
    <n v="6660"/>
  </r>
  <r>
    <x v="18"/>
    <x v="0"/>
    <x v="5"/>
    <x v="39"/>
    <n v="121237"/>
    <n v="6927"/>
  </r>
  <r>
    <x v="19"/>
    <x v="0"/>
    <x v="5"/>
    <x v="39"/>
    <n v="134210"/>
    <n v="9800"/>
  </r>
  <r>
    <x v="20"/>
    <x v="0"/>
    <x v="5"/>
    <x v="39"/>
    <n v="132654"/>
    <n v="10135"/>
  </r>
  <r>
    <x v="21"/>
    <x v="0"/>
    <x v="5"/>
    <x v="39"/>
    <n v="142224"/>
    <n v="9471"/>
  </r>
  <r>
    <x v="22"/>
    <x v="0"/>
    <x v="5"/>
    <x v="39"/>
    <n v="131736"/>
    <n v="9863"/>
  </r>
  <r>
    <x v="23"/>
    <x v="0"/>
    <x v="5"/>
    <x v="39"/>
    <n v="138167"/>
    <n v="9201"/>
  </r>
  <r>
    <x v="24"/>
    <x v="0"/>
    <x v="5"/>
    <x v="39"/>
    <n v="232712"/>
    <n v="16568"/>
  </r>
  <r>
    <x v="25"/>
    <x v="0"/>
    <x v="5"/>
    <x v="39"/>
    <n v="140344"/>
    <n v="10288"/>
  </r>
  <r>
    <x v="26"/>
    <x v="0"/>
    <x v="5"/>
    <x v="39"/>
    <n v="141378"/>
    <n v="10423"/>
  </r>
  <r>
    <x v="27"/>
    <x v="0"/>
    <x v="5"/>
    <x v="39"/>
    <n v="154689"/>
    <n v="11410"/>
  </r>
  <r>
    <x v="0"/>
    <x v="0"/>
    <x v="5"/>
    <x v="40"/>
    <n v="14026"/>
    <n v="803"/>
  </r>
  <r>
    <x v="1"/>
    <x v="0"/>
    <x v="5"/>
    <x v="40"/>
    <n v="15509"/>
    <n v="776"/>
  </r>
  <r>
    <x v="2"/>
    <x v="0"/>
    <x v="5"/>
    <x v="40"/>
    <n v="15903"/>
    <n v="786"/>
  </r>
  <r>
    <x v="3"/>
    <x v="0"/>
    <x v="5"/>
    <x v="40"/>
    <n v="16556"/>
    <n v="855"/>
  </r>
  <r>
    <x v="4"/>
    <x v="0"/>
    <x v="5"/>
    <x v="40"/>
    <n v="16646"/>
    <n v="819"/>
  </r>
  <r>
    <x v="5"/>
    <x v="0"/>
    <x v="5"/>
    <x v="40"/>
    <n v="19431"/>
    <n v="953"/>
  </r>
  <r>
    <x v="6"/>
    <x v="0"/>
    <x v="5"/>
    <x v="40"/>
    <n v="15958"/>
    <n v="872"/>
  </r>
  <r>
    <x v="7"/>
    <x v="0"/>
    <x v="5"/>
    <x v="40"/>
    <n v="17296"/>
    <n v="932"/>
  </r>
  <r>
    <x v="8"/>
    <x v="0"/>
    <x v="5"/>
    <x v="40"/>
    <n v="19879"/>
    <n v="1145"/>
  </r>
  <r>
    <x v="9"/>
    <x v="0"/>
    <x v="5"/>
    <x v="40"/>
    <n v="22643"/>
    <n v="1268"/>
  </r>
  <r>
    <x v="10"/>
    <x v="0"/>
    <x v="5"/>
    <x v="40"/>
    <n v="20563"/>
    <n v="1101"/>
  </r>
  <r>
    <x v="11"/>
    <x v="0"/>
    <x v="5"/>
    <x v="40"/>
    <n v="20541"/>
    <n v="1103"/>
  </r>
  <r>
    <x v="12"/>
    <x v="0"/>
    <x v="5"/>
    <x v="40"/>
    <n v="17682"/>
    <n v="1575"/>
  </r>
  <r>
    <x v="13"/>
    <x v="0"/>
    <x v="5"/>
    <x v="40"/>
    <n v="17666"/>
    <n v="1583"/>
  </r>
  <r>
    <x v="14"/>
    <x v="0"/>
    <x v="5"/>
    <x v="40"/>
    <n v="19274"/>
    <n v="1102"/>
  </r>
  <r>
    <x v="15"/>
    <x v="0"/>
    <x v="5"/>
    <x v="40"/>
    <n v="49282"/>
    <n v="2392"/>
  </r>
  <r>
    <x v="16"/>
    <x v="0"/>
    <x v="5"/>
    <x v="40"/>
    <n v="21602"/>
    <n v="1100"/>
  </r>
  <r>
    <x v="17"/>
    <x v="0"/>
    <x v="5"/>
    <x v="40"/>
    <n v="26351"/>
    <n v="1320"/>
  </r>
  <r>
    <x v="18"/>
    <x v="0"/>
    <x v="5"/>
    <x v="40"/>
    <n v="23079"/>
    <n v="1144"/>
  </r>
  <r>
    <x v="19"/>
    <x v="0"/>
    <x v="5"/>
    <x v="40"/>
    <n v="24774.48"/>
    <n v="1184"/>
  </r>
  <r>
    <x v="20"/>
    <x v="0"/>
    <x v="5"/>
    <x v="40"/>
    <n v="25064.76"/>
    <n v="1235"/>
  </r>
  <r>
    <x v="21"/>
    <x v="0"/>
    <x v="5"/>
    <x v="40"/>
    <n v="23890"/>
    <n v="1181"/>
  </r>
  <r>
    <x v="22"/>
    <x v="0"/>
    <x v="5"/>
    <x v="40"/>
    <n v="21697"/>
    <n v="1102"/>
  </r>
  <r>
    <x v="23"/>
    <x v="0"/>
    <x v="5"/>
    <x v="40"/>
    <n v="23241.31"/>
    <n v="1145"/>
  </r>
  <r>
    <x v="24"/>
    <x v="0"/>
    <x v="5"/>
    <x v="40"/>
    <n v="23287"/>
    <n v="1039"/>
  </r>
  <r>
    <x v="25"/>
    <x v="0"/>
    <x v="5"/>
    <x v="40"/>
    <n v="23247"/>
    <n v="1154"/>
  </r>
  <r>
    <x v="26"/>
    <x v="0"/>
    <x v="5"/>
    <x v="40"/>
    <n v="23018"/>
    <n v="1175"/>
  </r>
  <r>
    <x v="27"/>
    <x v="0"/>
    <x v="5"/>
    <x v="40"/>
    <n v="23856"/>
    <n v="1181"/>
  </r>
  <r>
    <x v="0"/>
    <x v="0"/>
    <x v="5"/>
    <x v="41"/>
    <n v="54406"/>
    <n v="1982"/>
  </r>
  <r>
    <x v="1"/>
    <x v="0"/>
    <x v="5"/>
    <x v="41"/>
    <n v="60777"/>
    <n v="2158"/>
  </r>
  <r>
    <x v="2"/>
    <x v="0"/>
    <x v="5"/>
    <x v="41"/>
    <n v="61291"/>
    <n v="2228"/>
  </r>
  <r>
    <x v="3"/>
    <x v="0"/>
    <x v="5"/>
    <x v="41"/>
    <n v="54835"/>
    <n v="2029"/>
  </r>
  <r>
    <x v="4"/>
    <x v="0"/>
    <x v="5"/>
    <x v="41"/>
    <n v="53896"/>
    <n v="1805"/>
  </r>
  <r>
    <x v="5"/>
    <x v="0"/>
    <x v="5"/>
    <x v="41"/>
    <n v="61456"/>
    <n v="1864"/>
  </r>
  <r>
    <x v="6"/>
    <x v="0"/>
    <x v="5"/>
    <x v="41"/>
    <n v="67807"/>
    <n v="1939"/>
  </r>
  <r>
    <x v="7"/>
    <x v="0"/>
    <x v="5"/>
    <x v="41"/>
    <n v="78360"/>
    <n v="2056"/>
  </r>
  <r>
    <x v="8"/>
    <x v="0"/>
    <x v="5"/>
    <x v="41"/>
    <n v="92616"/>
    <n v="2337"/>
  </r>
  <r>
    <x v="9"/>
    <x v="0"/>
    <x v="5"/>
    <x v="41"/>
    <n v="101412"/>
    <n v="2376"/>
  </r>
  <r>
    <x v="10"/>
    <x v="0"/>
    <x v="5"/>
    <x v="41"/>
    <n v="99875"/>
    <n v="2486"/>
  </r>
  <r>
    <x v="11"/>
    <x v="0"/>
    <x v="5"/>
    <x v="41"/>
    <n v="100219"/>
    <n v="2399"/>
  </r>
  <r>
    <x v="12"/>
    <x v="0"/>
    <x v="5"/>
    <x v="41"/>
    <n v="105019"/>
    <n v="3716"/>
  </r>
  <r>
    <x v="13"/>
    <x v="0"/>
    <x v="5"/>
    <x v="41"/>
    <n v="109309"/>
    <n v="4022"/>
  </r>
  <r>
    <x v="14"/>
    <x v="0"/>
    <x v="5"/>
    <x v="41"/>
    <n v="147823"/>
    <n v="3398"/>
  </r>
  <r>
    <x v="15"/>
    <x v="0"/>
    <x v="5"/>
    <x v="41"/>
    <n v="156105"/>
    <n v="3976"/>
  </r>
  <r>
    <x v="16"/>
    <x v="0"/>
    <x v="5"/>
    <x v="41"/>
    <n v="104147"/>
    <n v="2630"/>
  </r>
  <r>
    <x v="17"/>
    <x v="0"/>
    <x v="5"/>
    <x v="41"/>
    <n v="150887"/>
    <n v="3863"/>
  </r>
  <r>
    <x v="18"/>
    <x v="0"/>
    <x v="5"/>
    <x v="41"/>
    <n v="135880"/>
    <n v="3548"/>
  </r>
  <r>
    <x v="19"/>
    <x v="0"/>
    <x v="5"/>
    <x v="41"/>
    <n v="144831"/>
    <n v="4404"/>
  </r>
  <r>
    <x v="20"/>
    <x v="0"/>
    <x v="5"/>
    <x v="41"/>
    <n v="140287"/>
    <n v="4225"/>
  </r>
  <r>
    <x v="21"/>
    <x v="0"/>
    <x v="5"/>
    <x v="41"/>
    <n v="83301"/>
    <n v="2531"/>
  </r>
  <r>
    <x v="22"/>
    <x v="0"/>
    <x v="5"/>
    <x v="41"/>
    <n v="97144"/>
    <n v="3378"/>
  </r>
  <r>
    <x v="23"/>
    <x v="0"/>
    <x v="5"/>
    <x v="41"/>
    <n v="94528.44"/>
    <n v="3319"/>
  </r>
  <r>
    <x v="24"/>
    <x v="0"/>
    <x v="5"/>
    <x v="41"/>
    <n v="118432"/>
    <n v="3310"/>
  </r>
  <r>
    <x v="25"/>
    <x v="0"/>
    <x v="5"/>
    <x v="41"/>
    <n v="117608"/>
    <n v="3488"/>
  </r>
  <r>
    <x v="26"/>
    <x v="0"/>
    <x v="5"/>
    <x v="41"/>
    <n v="115495"/>
    <n v="3553"/>
  </r>
  <r>
    <x v="27"/>
    <x v="0"/>
    <x v="5"/>
    <x v="41"/>
    <n v="116275"/>
    <n v="3645"/>
  </r>
  <r>
    <x v="0"/>
    <x v="0"/>
    <x v="5"/>
    <x v="42"/>
    <n v="261476"/>
    <n v="12535"/>
  </r>
  <r>
    <x v="1"/>
    <x v="0"/>
    <x v="5"/>
    <x v="42"/>
    <n v="213539"/>
    <n v="10716"/>
  </r>
  <r>
    <x v="2"/>
    <x v="0"/>
    <x v="5"/>
    <x v="42"/>
    <n v="220805"/>
    <n v="11039"/>
  </r>
  <r>
    <x v="3"/>
    <x v="0"/>
    <x v="5"/>
    <x v="42"/>
    <n v="213064"/>
    <n v="10974"/>
  </r>
  <r>
    <x v="4"/>
    <x v="0"/>
    <x v="5"/>
    <x v="42"/>
    <n v="181697"/>
    <n v="8939"/>
  </r>
  <r>
    <x v="5"/>
    <x v="0"/>
    <x v="5"/>
    <x v="42"/>
    <n v="196964"/>
    <n v="9570"/>
  </r>
  <r>
    <x v="6"/>
    <x v="0"/>
    <x v="5"/>
    <x v="42"/>
    <n v="180609"/>
    <n v="8429"/>
  </r>
  <r>
    <x v="7"/>
    <x v="0"/>
    <x v="5"/>
    <x v="42"/>
    <n v="196941"/>
    <n v="9075"/>
  </r>
  <r>
    <x v="8"/>
    <x v="0"/>
    <x v="5"/>
    <x v="42"/>
    <n v="211655"/>
    <n v="10039"/>
  </r>
  <r>
    <x v="9"/>
    <x v="0"/>
    <x v="5"/>
    <x v="42"/>
    <n v="195944"/>
    <n v="9448"/>
  </r>
  <r>
    <x v="10"/>
    <x v="0"/>
    <x v="5"/>
    <x v="42"/>
    <n v="207287"/>
    <n v="9575"/>
  </r>
  <r>
    <x v="11"/>
    <x v="0"/>
    <x v="5"/>
    <x v="42"/>
    <n v="199319"/>
    <n v="9226"/>
  </r>
  <r>
    <x v="12"/>
    <x v="0"/>
    <x v="5"/>
    <x v="42"/>
    <n v="236058"/>
    <n v="9958"/>
  </r>
  <r>
    <x v="13"/>
    <x v="0"/>
    <x v="5"/>
    <x v="42"/>
    <n v="225340"/>
    <n v="10551"/>
  </r>
  <r>
    <x v="14"/>
    <x v="0"/>
    <x v="5"/>
    <x v="42"/>
    <n v="301724"/>
    <n v="12515"/>
  </r>
  <r>
    <x v="15"/>
    <x v="0"/>
    <x v="5"/>
    <x v="42"/>
    <n v="264138"/>
    <n v="12179"/>
  </r>
  <r>
    <x v="16"/>
    <x v="0"/>
    <x v="5"/>
    <x v="42"/>
    <n v="151894"/>
    <n v="7213"/>
  </r>
  <r>
    <x v="17"/>
    <x v="0"/>
    <x v="5"/>
    <x v="42"/>
    <n v="234585"/>
    <n v="9794"/>
  </r>
  <r>
    <x v="18"/>
    <x v="0"/>
    <x v="5"/>
    <x v="42"/>
    <n v="234693"/>
    <n v="10479"/>
  </r>
  <r>
    <x v="19"/>
    <x v="0"/>
    <x v="5"/>
    <x v="42"/>
    <n v="170422"/>
    <n v="8043"/>
  </r>
  <r>
    <x v="20"/>
    <x v="0"/>
    <x v="5"/>
    <x v="42"/>
    <n v="196124"/>
    <n v="9157"/>
  </r>
  <r>
    <x v="21"/>
    <x v="0"/>
    <x v="5"/>
    <x v="42"/>
    <n v="182918"/>
    <n v="9027"/>
  </r>
  <r>
    <x v="22"/>
    <x v="0"/>
    <x v="5"/>
    <x v="42"/>
    <n v="187373"/>
    <n v="9471"/>
  </r>
  <r>
    <x v="23"/>
    <x v="0"/>
    <x v="5"/>
    <x v="42"/>
    <n v="184978.89"/>
    <n v="8547"/>
  </r>
  <r>
    <x v="24"/>
    <x v="0"/>
    <x v="5"/>
    <x v="42"/>
    <n v="182836.58"/>
    <n v="8341"/>
  </r>
  <r>
    <x v="25"/>
    <x v="0"/>
    <x v="5"/>
    <x v="42"/>
    <n v="182537.98"/>
    <n v="8606"/>
  </r>
  <r>
    <x v="26"/>
    <x v="0"/>
    <x v="5"/>
    <x v="42"/>
    <n v="182454.14"/>
    <n v="8696"/>
  </r>
  <r>
    <x v="27"/>
    <x v="0"/>
    <x v="5"/>
    <x v="42"/>
    <m/>
    <m/>
  </r>
  <r>
    <x v="0"/>
    <x v="0"/>
    <x v="5"/>
    <x v="43"/>
    <n v="3974"/>
    <n v="1056"/>
  </r>
  <r>
    <x v="1"/>
    <x v="0"/>
    <x v="5"/>
    <x v="43"/>
    <n v="3484"/>
    <n v="634"/>
  </r>
  <r>
    <x v="2"/>
    <x v="0"/>
    <x v="5"/>
    <x v="43"/>
    <n v="3244"/>
    <n v="618"/>
  </r>
  <r>
    <x v="3"/>
    <x v="0"/>
    <x v="5"/>
    <x v="43"/>
    <n v="2842"/>
    <n v="546"/>
  </r>
  <r>
    <x v="4"/>
    <x v="0"/>
    <x v="5"/>
    <x v="43"/>
    <n v="3717"/>
    <n v="599"/>
  </r>
  <r>
    <x v="5"/>
    <x v="0"/>
    <x v="5"/>
    <x v="43"/>
    <n v="4113"/>
    <n v="664"/>
  </r>
  <r>
    <x v="6"/>
    <x v="0"/>
    <x v="5"/>
    <x v="43"/>
    <n v="3639"/>
    <n v="405"/>
  </r>
  <r>
    <x v="7"/>
    <x v="0"/>
    <x v="5"/>
    <x v="43"/>
    <n v="4288"/>
    <n v="443"/>
  </r>
  <r>
    <x v="8"/>
    <x v="0"/>
    <x v="5"/>
    <x v="43"/>
    <n v="4711"/>
    <n v="485"/>
  </r>
  <r>
    <x v="9"/>
    <x v="0"/>
    <x v="5"/>
    <x v="43"/>
    <n v="5779"/>
    <n v="570"/>
  </r>
  <r>
    <x v="10"/>
    <x v="0"/>
    <x v="5"/>
    <x v="43"/>
    <n v="5813"/>
    <n v="619"/>
  </r>
  <r>
    <x v="11"/>
    <x v="0"/>
    <x v="5"/>
    <x v="43"/>
    <n v="5724"/>
    <n v="605"/>
  </r>
  <r>
    <x v="12"/>
    <x v="0"/>
    <x v="5"/>
    <x v="43"/>
    <n v="5317"/>
    <n v="1259"/>
  </r>
  <r>
    <x v="13"/>
    <x v="0"/>
    <x v="5"/>
    <x v="43"/>
    <n v="5898"/>
    <n v="1661"/>
  </r>
  <r>
    <x v="14"/>
    <x v="0"/>
    <x v="5"/>
    <x v="43"/>
    <n v="7447"/>
    <n v="2139"/>
  </r>
  <r>
    <x v="15"/>
    <x v="0"/>
    <x v="5"/>
    <x v="43"/>
    <n v="8431"/>
    <n v="788"/>
  </r>
  <r>
    <x v="16"/>
    <x v="0"/>
    <x v="5"/>
    <x v="43"/>
    <n v="7601"/>
    <n v="653"/>
  </r>
  <r>
    <x v="17"/>
    <x v="0"/>
    <x v="5"/>
    <x v="43"/>
    <n v="8680"/>
    <n v="726"/>
  </r>
  <r>
    <x v="18"/>
    <x v="0"/>
    <x v="5"/>
    <x v="43"/>
    <n v="8568"/>
    <n v="693"/>
  </r>
  <r>
    <x v="19"/>
    <x v="0"/>
    <x v="5"/>
    <x v="43"/>
    <n v="9649.4"/>
    <n v="821"/>
  </r>
  <r>
    <x v="20"/>
    <x v="0"/>
    <x v="5"/>
    <x v="43"/>
    <n v="1013"/>
    <n v="98"/>
  </r>
  <r>
    <x v="21"/>
    <x v="0"/>
    <x v="5"/>
    <x v="43"/>
    <n v="6200.6"/>
    <n v="567"/>
  </r>
  <r>
    <x v="22"/>
    <x v="0"/>
    <x v="5"/>
    <x v="43"/>
    <n v="721"/>
    <n v="72"/>
  </r>
  <r>
    <x v="23"/>
    <x v="0"/>
    <x v="5"/>
    <x v="43"/>
    <n v="7178.23"/>
    <n v="620"/>
  </r>
  <r>
    <x v="24"/>
    <x v="0"/>
    <x v="5"/>
    <x v="43"/>
    <n v="7148"/>
    <n v="609"/>
  </r>
  <r>
    <x v="25"/>
    <x v="0"/>
    <x v="5"/>
    <x v="43"/>
    <n v="7174"/>
    <n v="630"/>
  </r>
  <r>
    <x v="26"/>
    <x v="0"/>
    <x v="5"/>
    <x v="43"/>
    <n v="7986"/>
    <n v="794"/>
  </r>
  <r>
    <x v="27"/>
    <x v="0"/>
    <x v="5"/>
    <x v="43"/>
    <n v="7004"/>
    <n v="711"/>
  </r>
  <r>
    <x v="0"/>
    <x v="0"/>
    <x v="5"/>
    <x v="44"/>
    <n v="217858"/>
    <n v="7449"/>
  </r>
  <r>
    <x v="1"/>
    <x v="0"/>
    <x v="5"/>
    <x v="44"/>
    <n v="237628"/>
    <n v="7941"/>
  </r>
  <r>
    <x v="2"/>
    <x v="0"/>
    <x v="5"/>
    <x v="44"/>
    <n v="213222"/>
    <n v="7162"/>
  </r>
  <r>
    <x v="3"/>
    <x v="0"/>
    <x v="5"/>
    <x v="44"/>
    <n v="184424"/>
    <n v="7032"/>
  </r>
  <r>
    <x v="4"/>
    <x v="0"/>
    <x v="5"/>
    <x v="44"/>
    <n v="177642"/>
    <n v="6628"/>
  </r>
  <r>
    <x v="5"/>
    <x v="0"/>
    <x v="5"/>
    <x v="44"/>
    <n v="184592"/>
    <n v="6826"/>
  </r>
  <r>
    <x v="6"/>
    <x v="0"/>
    <x v="5"/>
    <x v="44"/>
    <n v="199426"/>
    <n v="7249"/>
  </r>
  <r>
    <x v="7"/>
    <x v="0"/>
    <x v="5"/>
    <x v="44"/>
    <n v="184767"/>
    <n v="7044"/>
  </r>
  <r>
    <x v="8"/>
    <x v="0"/>
    <x v="5"/>
    <x v="44"/>
    <n v="184981"/>
    <n v="6769"/>
  </r>
  <r>
    <x v="9"/>
    <x v="0"/>
    <x v="5"/>
    <x v="44"/>
    <n v="211564"/>
    <n v="7609"/>
  </r>
  <r>
    <x v="10"/>
    <x v="0"/>
    <x v="5"/>
    <x v="44"/>
    <n v="221401"/>
    <n v="7831"/>
  </r>
  <r>
    <x v="11"/>
    <x v="0"/>
    <x v="5"/>
    <x v="44"/>
    <n v="211029"/>
    <n v="7407"/>
  </r>
  <r>
    <x v="12"/>
    <x v="0"/>
    <x v="5"/>
    <x v="44"/>
    <n v="192014"/>
    <n v="10605"/>
  </r>
  <r>
    <x v="13"/>
    <x v="0"/>
    <x v="5"/>
    <x v="44"/>
    <n v="192953"/>
    <n v="10677"/>
  </r>
  <r>
    <x v="14"/>
    <x v="0"/>
    <x v="5"/>
    <x v="44"/>
    <n v="203500"/>
    <n v="10421"/>
  </r>
  <r>
    <x v="15"/>
    <x v="0"/>
    <x v="5"/>
    <x v="44"/>
    <n v="213919"/>
    <n v="11797"/>
  </r>
  <r>
    <x v="16"/>
    <x v="0"/>
    <x v="5"/>
    <x v="44"/>
    <n v="227211"/>
    <n v="8124"/>
  </r>
  <r>
    <x v="17"/>
    <x v="0"/>
    <x v="5"/>
    <x v="44"/>
    <n v="306310"/>
    <n v="11417"/>
  </r>
  <r>
    <x v="18"/>
    <x v="0"/>
    <x v="5"/>
    <x v="44"/>
    <n v="265375"/>
    <n v="10746"/>
  </r>
  <r>
    <x v="19"/>
    <x v="0"/>
    <x v="5"/>
    <x v="44"/>
    <n v="243322"/>
    <n v="9033"/>
  </r>
  <r>
    <x v="20"/>
    <x v="0"/>
    <x v="5"/>
    <x v="44"/>
    <n v="230831"/>
    <n v="8643"/>
  </r>
  <r>
    <x v="21"/>
    <x v="0"/>
    <x v="5"/>
    <x v="44"/>
    <n v="183788"/>
    <n v="6414"/>
  </r>
  <r>
    <x v="22"/>
    <x v="0"/>
    <x v="5"/>
    <x v="44"/>
    <n v="204398"/>
    <n v="8476"/>
  </r>
  <r>
    <x v="23"/>
    <x v="0"/>
    <x v="5"/>
    <x v="44"/>
    <n v="225632.81"/>
    <n v="8443"/>
  </r>
  <r>
    <x v="24"/>
    <x v="0"/>
    <x v="5"/>
    <x v="44"/>
    <n v="219591"/>
    <n v="8152"/>
  </r>
  <r>
    <x v="25"/>
    <x v="0"/>
    <x v="5"/>
    <x v="44"/>
    <n v="224878"/>
    <n v="8578"/>
  </r>
  <r>
    <x v="26"/>
    <x v="0"/>
    <x v="5"/>
    <x v="44"/>
    <n v="235710"/>
    <n v="8603"/>
  </r>
  <r>
    <x v="27"/>
    <x v="0"/>
    <x v="5"/>
    <x v="44"/>
    <n v="245590"/>
    <n v="9050"/>
  </r>
  <r>
    <x v="0"/>
    <x v="0"/>
    <x v="5"/>
    <x v="45"/>
    <n v="59226"/>
    <n v="5328"/>
  </r>
  <r>
    <x v="1"/>
    <x v="0"/>
    <x v="5"/>
    <x v="45"/>
    <n v="112600"/>
    <n v="7882"/>
  </r>
  <r>
    <x v="2"/>
    <x v="0"/>
    <x v="5"/>
    <x v="45"/>
    <n v="134983"/>
    <n v="10197"/>
  </r>
  <r>
    <x v="3"/>
    <x v="0"/>
    <x v="5"/>
    <x v="45"/>
    <n v="123675"/>
    <n v="10337"/>
  </r>
  <r>
    <x v="4"/>
    <x v="0"/>
    <x v="5"/>
    <x v="45"/>
    <n v="186696"/>
    <n v="11804"/>
  </r>
  <r>
    <x v="5"/>
    <x v="0"/>
    <x v="5"/>
    <x v="45"/>
    <n v="157903"/>
    <n v="9940"/>
  </r>
  <r>
    <x v="6"/>
    <x v="0"/>
    <x v="5"/>
    <x v="45"/>
    <n v="140723"/>
    <n v="9036"/>
  </r>
  <r>
    <x v="7"/>
    <x v="0"/>
    <x v="5"/>
    <x v="45"/>
    <n v="149288"/>
    <n v="9749"/>
  </r>
  <r>
    <x v="8"/>
    <x v="0"/>
    <x v="5"/>
    <x v="45"/>
    <n v="159853"/>
    <n v="11481"/>
  </r>
  <r>
    <x v="9"/>
    <x v="0"/>
    <x v="5"/>
    <x v="45"/>
    <n v="208458"/>
    <n v="17026"/>
  </r>
  <r>
    <x v="10"/>
    <x v="0"/>
    <x v="5"/>
    <x v="45"/>
    <n v="269186"/>
    <n v="21217"/>
  </r>
  <r>
    <x v="11"/>
    <x v="0"/>
    <x v="5"/>
    <x v="45"/>
    <n v="343832"/>
    <n v="26373"/>
  </r>
  <r>
    <x v="12"/>
    <x v="0"/>
    <x v="5"/>
    <x v="45"/>
    <n v="286275"/>
    <n v="35377"/>
  </r>
  <r>
    <x v="13"/>
    <x v="0"/>
    <x v="5"/>
    <x v="45"/>
    <n v="295572"/>
    <n v="41054"/>
  </r>
  <r>
    <x v="14"/>
    <x v="0"/>
    <x v="5"/>
    <x v="45"/>
    <n v="610433"/>
    <n v="43479"/>
  </r>
  <r>
    <x v="15"/>
    <x v="0"/>
    <x v="5"/>
    <x v="45"/>
    <n v="494841"/>
    <n v="37248"/>
  </r>
  <r>
    <x v="16"/>
    <x v="0"/>
    <x v="5"/>
    <x v="45"/>
    <n v="364090"/>
    <n v="29115"/>
  </r>
  <r>
    <x v="17"/>
    <x v="0"/>
    <x v="5"/>
    <x v="45"/>
    <n v="470542"/>
    <n v="37472"/>
  </r>
  <r>
    <x v="18"/>
    <x v="0"/>
    <x v="5"/>
    <x v="45"/>
    <n v="502650"/>
    <n v="40734"/>
  </r>
  <r>
    <x v="19"/>
    <x v="0"/>
    <x v="5"/>
    <x v="45"/>
    <n v="376659.9"/>
    <n v="25047"/>
  </r>
  <r>
    <x v="20"/>
    <x v="0"/>
    <x v="5"/>
    <x v="45"/>
    <n v="362449"/>
    <n v="24642"/>
  </r>
  <r>
    <x v="21"/>
    <x v="0"/>
    <x v="5"/>
    <x v="45"/>
    <n v="346370"/>
    <n v="21273"/>
  </r>
  <r>
    <x v="22"/>
    <x v="0"/>
    <x v="5"/>
    <x v="45"/>
    <n v="323574.55000000005"/>
    <n v="21402"/>
  </r>
  <r>
    <x v="23"/>
    <x v="0"/>
    <x v="5"/>
    <x v="45"/>
    <n v="330883.06000000006"/>
    <n v="20634"/>
  </r>
  <r>
    <x v="24"/>
    <x v="0"/>
    <x v="5"/>
    <x v="45"/>
    <n v="417249.42000000004"/>
    <n v="26053"/>
  </r>
  <r>
    <x v="25"/>
    <x v="0"/>
    <x v="5"/>
    <x v="45"/>
    <n v="322300.02"/>
    <n v="20105"/>
  </r>
  <r>
    <x v="26"/>
    <x v="0"/>
    <x v="5"/>
    <x v="45"/>
    <n v="319014.86"/>
    <n v="21000"/>
  </r>
  <r>
    <x v="27"/>
    <x v="0"/>
    <x v="5"/>
    <x v="45"/>
    <n v="501975.27"/>
    <n v="31047"/>
  </r>
  <r>
    <x v="0"/>
    <x v="0"/>
    <x v="6"/>
    <x v="46"/>
    <n v="18529"/>
    <n v="62085"/>
  </r>
  <r>
    <x v="1"/>
    <x v="0"/>
    <x v="6"/>
    <x v="46"/>
    <n v="17965"/>
    <n v="60746"/>
  </r>
  <r>
    <x v="2"/>
    <x v="0"/>
    <x v="6"/>
    <x v="46"/>
    <n v="13918"/>
    <n v="50898"/>
  </r>
  <r>
    <x v="3"/>
    <x v="0"/>
    <x v="6"/>
    <x v="46"/>
    <n v="16126"/>
    <n v="56644"/>
  </r>
  <r>
    <x v="4"/>
    <x v="0"/>
    <x v="6"/>
    <x v="46"/>
    <n v="15834"/>
    <n v="53706"/>
  </r>
  <r>
    <x v="5"/>
    <x v="0"/>
    <x v="6"/>
    <x v="46"/>
    <n v="16164"/>
    <n v="55162"/>
  </r>
  <r>
    <x v="6"/>
    <x v="0"/>
    <x v="6"/>
    <x v="46"/>
    <n v="15376"/>
    <n v="50802"/>
  </r>
  <r>
    <x v="7"/>
    <x v="0"/>
    <x v="6"/>
    <x v="46"/>
    <n v="17515"/>
    <n v="55662"/>
  </r>
  <r>
    <x v="8"/>
    <x v="0"/>
    <x v="6"/>
    <x v="46"/>
    <n v="16946"/>
    <n v="53836"/>
  </r>
  <r>
    <x v="9"/>
    <x v="0"/>
    <x v="6"/>
    <x v="46"/>
    <n v="17154"/>
    <n v="51825"/>
  </r>
  <r>
    <x v="10"/>
    <x v="0"/>
    <x v="6"/>
    <x v="46"/>
    <n v="17768"/>
    <n v="53230"/>
  </r>
  <r>
    <x v="11"/>
    <x v="0"/>
    <x v="6"/>
    <x v="46"/>
    <n v="20457"/>
    <n v="50194"/>
  </r>
  <r>
    <x v="12"/>
    <x v="0"/>
    <x v="6"/>
    <x v="46"/>
    <n v="20920"/>
    <n v="51307"/>
  </r>
  <r>
    <x v="13"/>
    <x v="0"/>
    <x v="6"/>
    <x v="46"/>
    <n v="20955"/>
    <n v="57790"/>
  </r>
  <r>
    <x v="14"/>
    <x v="0"/>
    <x v="6"/>
    <x v="46"/>
    <n v="22856"/>
    <n v="54679"/>
  </r>
  <r>
    <x v="15"/>
    <x v="0"/>
    <x v="6"/>
    <x v="46"/>
    <n v="24214"/>
    <n v="56291"/>
  </r>
  <r>
    <x v="16"/>
    <x v="0"/>
    <x v="6"/>
    <x v="46"/>
    <n v="29689"/>
    <n v="63023"/>
  </r>
  <r>
    <x v="17"/>
    <x v="0"/>
    <x v="6"/>
    <x v="46"/>
    <n v="21714"/>
    <n v="79590"/>
  </r>
  <r>
    <x v="18"/>
    <x v="0"/>
    <x v="6"/>
    <x v="46"/>
    <n v="22368"/>
    <n v="75450"/>
  </r>
  <r>
    <x v="19"/>
    <x v="0"/>
    <x v="6"/>
    <x v="46"/>
    <n v="24860"/>
    <n v="72997"/>
  </r>
  <r>
    <x v="20"/>
    <x v="0"/>
    <x v="6"/>
    <x v="46"/>
    <n v="27466"/>
    <n v="78754"/>
  </r>
  <r>
    <x v="21"/>
    <x v="0"/>
    <x v="6"/>
    <x v="46"/>
    <n v="26879"/>
    <n v="78464"/>
  </r>
  <r>
    <x v="22"/>
    <x v="0"/>
    <x v="6"/>
    <x v="46"/>
    <n v="28749"/>
    <n v="79255"/>
  </r>
  <r>
    <x v="23"/>
    <x v="0"/>
    <x v="6"/>
    <x v="46"/>
    <n v="27827"/>
    <n v="80022"/>
  </r>
  <r>
    <x v="24"/>
    <x v="0"/>
    <x v="6"/>
    <x v="46"/>
    <n v="27812"/>
    <n v="75234"/>
  </r>
  <r>
    <x v="25"/>
    <x v="0"/>
    <x v="6"/>
    <x v="46"/>
    <n v="29325"/>
    <n v="75027"/>
  </r>
  <r>
    <x v="26"/>
    <x v="0"/>
    <x v="6"/>
    <x v="46"/>
    <n v="29411"/>
    <n v="77194"/>
  </r>
  <r>
    <x v="27"/>
    <x v="0"/>
    <x v="6"/>
    <x v="46"/>
    <n v="29383"/>
    <n v="77391"/>
  </r>
  <r>
    <x v="0"/>
    <x v="0"/>
    <x v="6"/>
    <x v="47"/>
    <n v="63000"/>
    <n v="179367"/>
  </r>
  <r>
    <x v="1"/>
    <x v="0"/>
    <x v="6"/>
    <x v="47"/>
    <n v="66840"/>
    <n v="201301"/>
  </r>
  <r>
    <x v="2"/>
    <x v="0"/>
    <x v="6"/>
    <x v="47"/>
    <n v="79854"/>
    <n v="220258"/>
  </r>
  <r>
    <x v="3"/>
    <x v="0"/>
    <x v="6"/>
    <x v="47"/>
    <n v="78440"/>
    <n v="226863"/>
  </r>
  <r>
    <x v="4"/>
    <x v="0"/>
    <x v="6"/>
    <x v="47"/>
    <n v="91877"/>
    <n v="233873"/>
  </r>
  <r>
    <x v="5"/>
    <x v="0"/>
    <x v="6"/>
    <x v="47"/>
    <n v="84470"/>
    <n v="238100"/>
  </r>
  <r>
    <x v="6"/>
    <x v="0"/>
    <x v="6"/>
    <x v="47"/>
    <n v="64265"/>
    <n v="203280"/>
  </r>
  <r>
    <x v="7"/>
    <x v="0"/>
    <x v="6"/>
    <x v="47"/>
    <n v="71503"/>
    <n v="207732"/>
  </r>
  <r>
    <x v="8"/>
    <x v="0"/>
    <x v="6"/>
    <x v="47"/>
    <n v="64484"/>
    <n v="205805"/>
  </r>
  <r>
    <x v="9"/>
    <x v="0"/>
    <x v="6"/>
    <x v="47"/>
    <n v="74332"/>
    <n v="189184"/>
  </r>
  <r>
    <x v="10"/>
    <x v="0"/>
    <x v="6"/>
    <x v="47"/>
    <n v="73642"/>
    <n v="171977"/>
  </r>
  <r>
    <x v="11"/>
    <x v="0"/>
    <x v="6"/>
    <x v="47"/>
    <n v="72000"/>
    <n v="186376"/>
  </r>
  <r>
    <x v="12"/>
    <x v="0"/>
    <x v="6"/>
    <x v="47"/>
    <n v="63193"/>
    <n v="187512"/>
  </r>
  <r>
    <x v="13"/>
    <x v="0"/>
    <x v="6"/>
    <x v="47"/>
    <n v="73687"/>
    <n v="190440"/>
  </r>
  <r>
    <x v="14"/>
    <x v="0"/>
    <x v="6"/>
    <x v="47"/>
    <n v="75510"/>
    <n v="194607"/>
  </r>
  <r>
    <x v="15"/>
    <x v="0"/>
    <x v="6"/>
    <x v="47"/>
    <n v="72844"/>
    <n v="195235"/>
  </r>
  <r>
    <x v="16"/>
    <x v="0"/>
    <x v="6"/>
    <x v="47"/>
    <n v="61875"/>
    <n v="169823"/>
  </r>
  <r>
    <x v="17"/>
    <x v="0"/>
    <x v="6"/>
    <x v="47"/>
    <n v="48246"/>
    <n v="179154"/>
  </r>
  <r>
    <x v="18"/>
    <x v="0"/>
    <x v="6"/>
    <x v="47"/>
    <n v="48749"/>
    <n v="173799"/>
  </r>
  <r>
    <x v="19"/>
    <x v="0"/>
    <x v="6"/>
    <x v="47"/>
    <n v="50948"/>
    <n v="161375"/>
  </r>
  <r>
    <x v="20"/>
    <x v="0"/>
    <x v="6"/>
    <x v="47"/>
    <n v="56630"/>
    <n v="163317"/>
  </r>
  <r>
    <x v="21"/>
    <x v="0"/>
    <x v="6"/>
    <x v="47"/>
    <n v="58188"/>
    <n v="149536"/>
  </r>
  <r>
    <x v="22"/>
    <x v="0"/>
    <x v="6"/>
    <x v="47"/>
    <n v="57015"/>
    <n v="162900"/>
  </r>
  <r>
    <x v="23"/>
    <x v="0"/>
    <x v="6"/>
    <x v="47"/>
    <n v="54242"/>
    <n v="158056"/>
  </r>
  <r>
    <x v="24"/>
    <x v="0"/>
    <x v="6"/>
    <x v="47"/>
    <n v="53723"/>
    <n v="177079"/>
  </r>
  <r>
    <x v="25"/>
    <x v="0"/>
    <x v="6"/>
    <x v="47"/>
    <n v="57177"/>
    <n v="160839"/>
  </r>
  <r>
    <x v="26"/>
    <x v="0"/>
    <x v="6"/>
    <x v="47"/>
    <n v="58625"/>
    <n v="166792"/>
  </r>
  <r>
    <x v="27"/>
    <x v="0"/>
    <x v="6"/>
    <x v="47"/>
    <n v="58268"/>
    <n v="166453"/>
  </r>
  <r>
    <x v="0"/>
    <x v="0"/>
    <x v="6"/>
    <x v="48"/>
    <n v="6428958"/>
    <n v="104214"/>
  </r>
  <r>
    <x v="1"/>
    <x v="0"/>
    <x v="6"/>
    <x v="48"/>
    <n v="8111023"/>
    <n v="130848"/>
  </r>
  <r>
    <x v="2"/>
    <x v="0"/>
    <x v="6"/>
    <x v="48"/>
    <n v="8501109"/>
    <n v="127183"/>
  </r>
  <r>
    <x v="3"/>
    <x v="0"/>
    <x v="6"/>
    <x v="48"/>
    <n v="8831523"/>
    <n v="128605"/>
  </r>
  <r>
    <x v="4"/>
    <x v="0"/>
    <x v="6"/>
    <x v="48"/>
    <n v="8862621"/>
    <n v="137794"/>
  </r>
  <r>
    <x v="5"/>
    <x v="0"/>
    <x v="6"/>
    <x v="48"/>
    <n v="8525815"/>
    <n v="128019"/>
  </r>
  <r>
    <x v="6"/>
    <x v="0"/>
    <x v="6"/>
    <x v="48"/>
    <n v="9950078"/>
    <n v="147352"/>
  </r>
  <r>
    <x v="7"/>
    <x v="0"/>
    <x v="6"/>
    <x v="48"/>
    <n v="8814248"/>
    <n v="125446"/>
  </r>
  <r>
    <x v="8"/>
    <x v="0"/>
    <x v="6"/>
    <x v="48"/>
    <n v="9654393"/>
    <n v="139878"/>
  </r>
  <r>
    <x v="9"/>
    <x v="0"/>
    <x v="6"/>
    <x v="48"/>
    <n v="9322937"/>
    <n v="123470"/>
  </r>
  <r>
    <x v="10"/>
    <x v="0"/>
    <x v="6"/>
    <x v="48"/>
    <n v="9762634"/>
    <n v="291141"/>
  </r>
  <r>
    <x v="11"/>
    <x v="0"/>
    <x v="6"/>
    <x v="48"/>
    <n v="9448160"/>
    <n v="122615"/>
  </r>
  <r>
    <x v="12"/>
    <x v="0"/>
    <x v="6"/>
    <x v="48"/>
    <n v="8907666"/>
    <n v="126922"/>
  </r>
  <r>
    <x v="13"/>
    <x v="0"/>
    <x v="6"/>
    <x v="48"/>
    <n v="9107078"/>
    <n v="130805"/>
  </r>
  <r>
    <x v="14"/>
    <x v="0"/>
    <x v="6"/>
    <x v="48"/>
    <n v="8134111"/>
    <n v="119164"/>
  </r>
  <r>
    <x v="15"/>
    <x v="0"/>
    <x v="6"/>
    <x v="48"/>
    <n v="6689667"/>
    <n v="125995"/>
  </r>
  <r>
    <x v="16"/>
    <x v="0"/>
    <x v="6"/>
    <x v="48"/>
    <n v="6510653"/>
    <n v="103824"/>
  </r>
  <r>
    <x v="17"/>
    <x v="0"/>
    <x v="6"/>
    <x v="48"/>
    <n v="6162504"/>
    <n v="124497"/>
  </r>
  <r>
    <x v="18"/>
    <x v="0"/>
    <x v="6"/>
    <x v="48"/>
    <n v="5075878"/>
    <n v="101324"/>
  </r>
  <r>
    <x v="19"/>
    <x v="0"/>
    <x v="6"/>
    <x v="48"/>
    <n v="3673714"/>
    <n v="57894"/>
  </r>
  <r>
    <x v="20"/>
    <x v="0"/>
    <x v="6"/>
    <x v="48"/>
    <n v="3973251"/>
    <n v="72831"/>
  </r>
  <r>
    <x v="21"/>
    <x v="0"/>
    <x v="6"/>
    <x v="48"/>
    <n v="3206225"/>
    <n v="58977"/>
  </r>
  <r>
    <x v="22"/>
    <x v="0"/>
    <x v="6"/>
    <x v="48"/>
    <n v="3104097"/>
    <n v="65971"/>
  </r>
  <r>
    <x v="23"/>
    <x v="0"/>
    <x v="6"/>
    <x v="48"/>
    <n v="3335090"/>
    <n v="58528"/>
  </r>
  <r>
    <x v="24"/>
    <x v="0"/>
    <x v="6"/>
    <x v="48"/>
    <n v="3755880"/>
    <n v="67245"/>
  </r>
  <r>
    <x v="25"/>
    <x v="0"/>
    <x v="6"/>
    <x v="48"/>
    <n v="2814056"/>
    <n v="52491"/>
  </r>
  <r>
    <x v="26"/>
    <x v="0"/>
    <x v="6"/>
    <x v="48"/>
    <n v="3539546"/>
    <n v="48211"/>
  </r>
  <r>
    <x v="27"/>
    <x v="0"/>
    <x v="6"/>
    <x v="48"/>
    <n v="3657766"/>
    <n v="53542"/>
  </r>
  <r>
    <x v="0"/>
    <x v="0"/>
    <x v="6"/>
    <x v="49"/>
    <n v="13866"/>
    <n v="8580"/>
  </r>
  <r>
    <x v="1"/>
    <x v="0"/>
    <x v="6"/>
    <x v="49"/>
    <n v="12334"/>
    <n v="7435"/>
  </r>
  <r>
    <x v="2"/>
    <x v="0"/>
    <x v="6"/>
    <x v="49"/>
    <n v="10034"/>
    <n v="6397"/>
  </r>
  <r>
    <x v="3"/>
    <x v="0"/>
    <x v="6"/>
    <x v="49"/>
    <n v="8755"/>
    <n v="5362"/>
  </r>
  <r>
    <x v="4"/>
    <x v="0"/>
    <x v="6"/>
    <x v="49"/>
    <n v="6464"/>
    <n v="3367"/>
  </r>
  <r>
    <x v="5"/>
    <x v="0"/>
    <x v="6"/>
    <x v="49"/>
    <n v="6504"/>
    <n v="3221"/>
  </r>
  <r>
    <x v="6"/>
    <x v="0"/>
    <x v="6"/>
    <x v="49"/>
    <n v="7239"/>
    <n v="3621"/>
  </r>
  <r>
    <x v="7"/>
    <x v="0"/>
    <x v="6"/>
    <x v="49"/>
    <n v="3677"/>
    <n v="2151"/>
  </r>
  <r>
    <x v="8"/>
    <x v="0"/>
    <x v="6"/>
    <x v="49"/>
    <n v="3714"/>
    <n v="2507"/>
  </r>
  <r>
    <x v="9"/>
    <x v="0"/>
    <x v="6"/>
    <x v="49"/>
    <n v="5035"/>
    <n v="3540"/>
  </r>
  <r>
    <x v="10"/>
    <x v="0"/>
    <x v="6"/>
    <x v="49"/>
    <n v="4883"/>
    <n v="3039"/>
  </r>
  <r>
    <x v="11"/>
    <x v="0"/>
    <x v="6"/>
    <x v="49"/>
    <n v="5000"/>
    <n v="3200"/>
  </r>
  <r>
    <x v="12"/>
    <x v="0"/>
    <x v="6"/>
    <x v="49"/>
    <n v="2837"/>
    <n v="4437"/>
  </r>
  <r>
    <x v="13"/>
    <x v="0"/>
    <x v="6"/>
    <x v="49"/>
    <n v="3179"/>
    <n v="4452"/>
  </r>
  <r>
    <x v="14"/>
    <x v="0"/>
    <x v="6"/>
    <x v="49"/>
    <n v="3749"/>
    <n v="2086"/>
  </r>
  <r>
    <x v="15"/>
    <x v="0"/>
    <x v="6"/>
    <x v="49"/>
    <n v="4772"/>
    <n v="2300"/>
  </r>
  <r>
    <x v="16"/>
    <x v="0"/>
    <x v="6"/>
    <x v="49"/>
    <n v="4226"/>
    <n v="1837"/>
  </r>
  <r>
    <x v="17"/>
    <x v="0"/>
    <x v="6"/>
    <x v="49"/>
    <n v="5047"/>
    <n v="3079"/>
  </r>
  <r>
    <x v="18"/>
    <x v="0"/>
    <x v="6"/>
    <x v="49"/>
    <n v="3264"/>
    <n v="1573"/>
  </r>
  <r>
    <x v="19"/>
    <x v="0"/>
    <x v="6"/>
    <x v="49"/>
    <n v="1692"/>
    <n v="1070"/>
  </r>
  <r>
    <x v="20"/>
    <x v="0"/>
    <x v="6"/>
    <x v="49"/>
    <n v="2630"/>
    <n v="1840"/>
  </r>
  <r>
    <x v="21"/>
    <x v="0"/>
    <x v="6"/>
    <x v="49"/>
    <n v="1902"/>
    <n v="1232"/>
  </r>
  <r>
    <x v="22"/>
    <x v="0"/>
    <x v="6"/>
    <x v="49"/>
    <n v="3766"/>
    <n v="1687"/>
  </r>
  <r>
    <x v="23"/>
    <x v="0"/>
    <x v="6"/>
    <x v="49"/>
    <n v="3111"/>
    <n v="1696"/>
  </r>
  <r>
    <x v="24"/>
    <x v="0"/>
    <x v="6"/>
    <x v="49"/>
    <n v="2748"/>
    <n v="1380"/>
  </r>
  <r>
    <x v="25"/>
    <x v="0"/>
    <x v="6"/>
    <x v="49"/>
    <n v="3065"/>
    <n v="1645"/>
  </r>
  <r>
    <x v="26"/>
    <x v="0"/>
    <x v="6"/>
    <x v="49"/>
    <n v="3080"/>
    <n v="1688"/>
  </r>
  <r>
    <x v="27"/>
    <x v="0"/>
    <x v="6"/>
    <x v="49"/>
    <n v="2952"/>
    <n v="1590"/>
  </r>
  <r>
    <x v="0"/>
    <x v="1"/>
    <x v="7"/>
    <x v="50"/>
    <n v="1431072"/>
    <m/>
  </r>
  <r>
    <x v="1"/>
    <x v="1"/>
    <x v="7"/>
    <x v="50"/>
    <n v="1440230"/>
    <m/>
  </r>
  <r>
    <x v="2"/>
    <x v="1"/>
    <x v="7"/>
    <x v="50"/>
    <n v="1311205"/>
    <m/>
  </r>
  <r>
    <x v="3"/>
    <x v="1"/>
    <x v="7"/>
    <x v="50"/>
    <n v="1372068"/>
    <m/>
  </r>
  <r>
    <x v="4"/>
    <x v="1"/>
    <x v="7"/>
    <x v="50"/>
    <n v="1358350"/>
    <m/>
  </r>
  <r>
    <x v="5"/>
    <x v="1"/>
    <x v="7"/>
    <x v="50"/>
    <n v="1347483"/>
    <m/>
  </r>
  <r>
    <x v="6"/>
    <x v="1"/>
    <x v="7"/>
    <x v="50"/>
    <n v="1201234"/>
    <m/>
  </r>
  <r>
    <x v="7"/>
    <x v="1"/>
    <x v="7"/>
    <x v="50"/>
    <n v="1199910"/>
    <m/>
  </r>
  <r>
    <x v="8"/>
    <x v="1"/>
    <x v="7"/>
    <x v="50"/>
    <n v="1307142"/>
    <m/>
  </r>
  <r>
    <x v="9"/>
    <x v="1"/>
    <x v="7"/>
    <x v="50"/>
    <n v="1388121"/>
    <m/>
  </r>
  <r>
    <x v="10"/>
    <x v="1"/>
    <x v="7"/>
    <x v="50"/>
    <n v="1724363"/>
    <m/>
  </r>
  <r>
    <x v="11"/>
    <x v="1"/>
    <x v="7"/>
    <x v="50"/>
    <n v="2220180"/>
    <m/>
  </r>
  <r>
    <x v="12"/>
    <x v="1"/>
    <x v="7"/>
    <x v="50"/>
    <n v="2184574"/>
    <m/>
  </r>
  <r>
    <x v="13"/>
    <x v="1"/>
    <x v="7"/>
    <x v="50"/>
    <n v="2476193"/>
    <m/>
  </r>
  <r>
    <x v="14"/>
    <x v="1"/>
    <x v="7"/>
    <x v="50"/>
    <n v="2764936"/>
    <m/>
  </r>
  <r>
    <x v="15"/>
    <x v="1"/>
    <x v="7"/>
    <x v="50"/>
    <n v="2459966"/>
    <m/>
  </r>
  <r>
    <x v="16"/>
    <x v="1"/>
    <x v="7"/>
    <x v="50"/>
    <n v="2101351"/>
    <m/>
  </r>
  <r>
    <x v="17"/>
    <x v="1"/>
    <x v="7"/>
    <x v="50"/>
    <n v="2701925"/>
    <m/>
  </r>
  <r>
    <x v="18"/>
    <x v="1"/>
    <x v="7"/>
    <x v="50"/>
    <n v="2807475"/>
    <m/>
  </r>
  <r>
    <x v="19"/>
    <x v="1"/>
    <x v="7"/>
    <x v="50"/>
    <n v="2179128"/>
    <m/>
  </r>
  <r>
    <x v="20"/>
    <x v="1"/>
    <x v="7"/>
    <x v="50"/>
    <n v="2244347"/>
    <m/>
  </r>
  <r>
    <x v="21"/>
    <x v="1"/>
    <x v="7"/>
    <x v="50"/>
    <n v="2203957"/>
    <m/>
  </r>
  <r>
    <x v="22"/>
    <x v="1"/>
    <x v="7"/>
    <x v="50"/>
    <n v="2366459"/>
    <m/>
  </r>
  <r>
    <x v="23"/>
    <x v="1"/>
    <x v="7"/>
    <x v="50"/>
    <n v="2762114"/>
    <m/>
  </r>
  <r>
    <x v="24"/>
    <x v="1"/>
    <x v="7"/>
    <x v="50"/>
    <n v="3195461"/>
    <m/>
  </r>
  <r>
    <x v="25"/>
    <x v="1"/>
    <x v="7"/>
    <x v="50"/>
    <n v="3305125"/>
    <m/>
  </r>
  <r>
    <x v="26"/>
    <x v="1"/>
    <x v="7"/>
    <x v="50"/>
    <n v="3422747"/>
    <m/>
  </r>
  <r>
    <x v="27"/>
    <x v="1"/>
    <x v="7"/>
    <x v="50"/>
    <n v="3307778"/>
    <m/>
  </r>
  <r>
    <x v="0"/>
    <x v="1"/>
    <x v="7"/>
    <x v="51"/>
    <n v="2207516"/>
    <m/>
  </r>
  <r>
    <x v="1"/>
    <x v="1"/>
    <x v="7"/>
    <x v="51"/>
    <n v="2207402"/>
    <m/>
  </r>
  <r>
    <x v="2"/>
    <x v="1"/>
    <x v="7"/>
    <x v="51"/>
    <n v="2113202"/>
    <m/>
  </r>
  <r>
    <x v="3"/>
    <x v="1"/>
    <x v="7"/>
    <x v="51"/>
    <n v="2299397"/>
    <m/>
  </r>
  <r>
    <x v="4"/>
    <x v="1"/>
    <x v="7"/>
    <x v="51"/>
    <n v="2228311"/>
    <m/>
  </r>
  <r>
    <x v="5"/>
    <x v="1"/>
    <x v="7"/>
    <x v="51"/>
    <n v="2232270"/>
    <m/>
  </r>
  <r>
    <x v="6"/>
    <x v="1"/>
    <x v="7"/>
    <x v="51"/>
    <n v="2204599"/>
    <m/>
  </r>
  <r>
    <x v="7"/>
    <x v="1"/>
    <x v="7"/>
    <x v="51"/>
    <n v="1915624"/>
    <m/>
  </r>
  <r>
    <x v="8"/>
    <x v="1"/>
    <x v="7"/>
    <x v="51"/>
    <n v="2297560"/>
    <m/>
  </r>
  <r>
    <x v="9"/>
    <x v="1"/>
    <x v="7"/>
    <x v="51"/>
    <n v="2420947"/>
    <m/>
  </r>
  <r>
    <x v="10"/>
    <x v="1"/>
    <x v="7"/>
    <x v="51"/>
    <n v="2459993"/>
    <m/>
  </r>
  <r>
    <x v="11"/>
    <x v="1"/>
    <x v="7"/>
    <x v="51"/>
    <n v="2098600"/>
    <m/>
  </r>
  <r>
    <x v="12"/>
    <x v="1"/>
    <x v="7"/>
    <x v="51"/>
    <n v="2279053"/>
    <m/>
  </r>
  <r>
    <x v="13"/>
    <x v="1"/>
    <x v="7"/>
    <x v="51"/>
    <n v="2535922"/>
    <m/>
  </r>
  <r>
    <x v="14"/>
    <x v="1"/>
    <x v="7"/>
    <x v="51"/>
    <n v="2624354"/>
    <m/>
  </r>
  <r>
    <x v="15"/>
    <x v="1"/>
    <x v="7"/>
    <x v="51"/>
    <n v="2148512"/>
    <m/>
  </r>
  <r>
    <x v="16"/>
    <x v="1"/>
    <x v="7"/>
    <x v="51"/>
    <n v="2086286"/>
    <m/>
  </r>
  <r>
    <x v="17"/>
    <x v="1"/>
    <x v="7"/>
    <x v="51"/>
    <n v="2038778"/>
    <m/>
  </r>
  <r>
    <x v="18"/>
    <x v="1"/>
    <x v="7"/>
    <x v="51"/>
    <n v="1904716"/>
    <m/>
  </r>
  <r>
    <x v="19"/>
    <x v="1"/>
    <x v="7"/>
    <x v="51"/>
    <n v="1998922"/>
    <m/>
  </r>
  <r>
    <x v="20"/>
    <x v="1"/>
    <x v="7"/>
    <x v="51"/>
    <n v="1734714"/>
    <m/>
  </r>
  <r>
    <x v="21"/>
    <x v="1"/>
    <x v="7"/>
    <x v="51"/>
    <n v="1737027"/>
    <m/>
  </r>
  <r>
    <x v="22"/>
    <x v="1"/>
    <x v="7"/>
    <x v="51"/>
    <n v="1654997"/>
    <m/>
  </r>
  <r>
    <x v="23"/>
    <x v="1"/>
    <x v="7"/>
    <x v="51"/>
    <n v="1344608"/>
    <m/>
  </r>
  <r>
    <x v="24"/>
    <x v="1"/>
    <x v="7"/>
    <x v="51"/>
    <n v="1680710"/>
    <m/>
  </r>
  <r>
    <x v="25"/>
    <x v="1"/>
    <x v="7"/>
    <x v="51"/>
    <n v="1750401"/>
    <m/>
  </r>
  <r>
    <x v="26"/>
    <x v="1"/>
    <x v="7"/>
    <x v="51"/>
    <n v="1676535"/>
    <m/>
  </r>
  <r>
    <x v="27"/>
    <x v="1"/>
    <x v="7"/>
    <x v="51"/>
    <n v="1671487"/>
    <m/>
  </r>
  <r>
    <x v="0"/>
    <x v="1"/>
    <x v="7"/>
    <x v="52"/>
    <n v="2017997"/>
    <m/>
  </r>
  <r>
    <x v="1"/>
    <x v="1"/>
    <x v="7"/>
    <x v="52"/>
    <n v="2038177"/>
    <m/>
  </r>
  <r>
    <x v="2"/>
    <x v="1"/>
    <x v="7"/>
    <x v="52"/>
    <n v="2074061"/>
    <m/>
  </r>
  <r>
    <x v="3"/>
    <x v="1"/>
    <x v="7"/>
    <x v="52"/>
    <n v="2103550"/>
    <m/>
  </r>
  <r>
    <x v="4"/>
    <x v="1"/>
    <x v="7"/>
    <x v="52"/>
    <n v="1936621"/>
    <m/>
  </r>
  <r>
    <x v="5"/>
    <x v="1"/>
    <x v="7"/>
    <x v="52"/>
    <n v="1988310"/>
    <m/>
  </r>
  <r>
    <x v="6"/>
    <x v="1"/>
    <x v="7"/>
    <x v="52"/>
    <n v="2051428"/>
    <m/>
  </r>
  <r>
    <x v="7"/>
    <x v="1"/>
    <x v="7"/>
    <x v="52"/>
    <n v="1850602"/>
    <m/>
  </r>
  <r>
    <x v="8"/>
    <x v="1"/>
    <x v="7"/>
    <x v="52"/>
    <n v="2107139"/>
    <m/>
  </r>
  <r>
    <x v="9"/>
    <x v="1"/>
    <x v="7"/>
    <x v="52"/>
    <n v="2135407"/>
    <m/>
  </r>
  <r>
    <x v="10"/>
    <x v="1"/>
    <x v="7"/>
    <x v="52"/>
    <n v="1802745"/>
    <m/>
  </r>
  <r>
    <x v="11"/>
    <x v="1"/>
    <x v="7"/>
    <x v="52"/>
    <n v="2464140"/>
    <m/>
  </r>
  <r>
    <x v="12"/>
    <x v="1"/>
    <x v="7"/>
    <x v="52"/>
    <n v="2934598"/>
    <m/>
  </r>
  <r>
    <x v="13"/>
    <x v="1"/>
    <x v="7"/>
    <x v="52"/>
    <n v="3354055"/>
    <m/>
  </r>
  <r>
    <x v="14"/>
    <x v="1"/>
    <x v="7"/>
    <x v="52"/>
    <n v="3660315"/>
    <m/>
  </r>
  <r>
    <x v="15"/>
    <x v="1"/>
    <x v="7"/>
    <x v="52"/>
    <n v="3744502"/>
    <m/>
  </r>
  <r>
    <x v="16"/>
    <x v="1"/>
    <x v="7"/>
    <x v="52"/>
    <n v="2812891"/>
    <m/>
  </r>
  <r>
    <x v="17"/>
    <x v="1"/>
    <x v="7"/>
    <x v="52"/>
    <n v="2784821"/>
    <m/>
  </r>
  <r>
    <x v="18"/>
    <x v="1"/>
    <x v="7"/>
    <x v="52"/>
    <n v="2677914"/>
    <m/>
  </r>
  <r>
    <x v="19"/>
    <x v="1"/>
    <x v="7"/>
    <x v="52"/>
    <n v="3546987"/>
    <m/>
  </r>
  <r>
    <x v="20"/>
    <x v="1"/>
    <x v="7"/>
    <x v="52"/>
    <n v="3247850"/>
    <m/>
  </r>
  <r>
    <x v="21"/>
    <x v="1"/>
    <x v="7"/>
    <x v="52"/>
    <n v="3024753"/>
    <m/>
  </r>
  <r>
    <x v="22"/>
    <x v="1"/>
    <x v="7"/>
    <x v="52"/>
    <n v="3004349"/>
    <m/>
  </r>
  <r>
    <x v="23"/>
    <x v="1"/>
    <x v="7"/>
    <x v="52"/>
    <n v="3089315"/>
    <m/>
  </r>
  <r>
    <x v="24"/>
    <x v="1"/>
    <x v="7"/>
    <x v="52"/>
    <n v="2592996"/>
    <m/>
  </r>
  <r>
    <x v="25"/>
    <x v="1"/>
    <x v="7"/>
    <x v="52"/>
    <n v="2131456"/>
    <m/>
  </r>
  <r>
    <x v="26"/>
    <x v="1"/>
    <x v="7"/>
    <x v="52"/>
    <n v="2209330"/>
    <m/>
  </r>
  <r>
    <x v="27"/>
    <x v="1"/>
    <x v="7"/>
    <x v="52"/>
    <n v="2311261"/>
    <m/>
  </r>
  <r>
    <x v="0"/>
    <x v="1"/>
    <x v="7"/>
    <x v="53"/>
    <n v="1132656"/>
    <m/>
  </r>
  <r>
    <x v="1"/>
    <x v="1"/>
    <x v="7"/>
    <x v="53"/>
    <n v="1161236"/>
    <m/>
  </r>
  <r>
    <x v="2"/>
    <x v="1"/>
    <x v="7"/>
    <x v="53"/>
    <n v="1180521"/>
    <m/>
  </r>
  <r>
    <x v="3"/>
    <x v="1"/>
    <x v="7"/>
    <x v="53"/>
    <n v="1205123"/>
    <m/>
  </r>
  <r>
    <x v="4"/>
    <x v="1"/>
    <x v="7"/>
    <x v="53"/>
    <n v="1224741"/>
    <m/>
  </r>
  <r>
    <x v="5"/>
    <x v="1"/>
    <x v="7"/>
    <x v="53"/>
    <n v="1250852"/>
    <m/>
  </r>
  <r>
    <x v="6"/>
    <x v="1"/>
    <x v="7"/>
    <x v="53"/>
    <n v="1279635"/>
    <m/>
  </r>
  <r>
    <x v="7"/>
    <x v="1"/>
    <x v="7"/>
    <x v="53"/>
    <n v="1310794"/>
    <m/>
  </r>
  <r>
    <x v="8"/>
    <x v="1"/>
    <x v="7"/>
    <x v="53"/>
    <n v="1341953"/>
    <m/>
  </r>
  <r>
    <x v="9"/>
    <x v="1"/>
    <x v="7"/>
    <x v="53"/>
    <n v="1362190"/>
    <m/>
  </r>
  <r>
    <x v="10"/>
    <x v="1"/>
    <x v="7"/>
    <x v="53"/>
    <n v="1386345"/>
    <m/>
  </r>
  <r>
    <x v="11"/>
    <x v="1"/>
    <x v="7"/>
    <x v="53"/>
    <n v="1415129"/>
    <m/>
  </r>
  <r>
    <x v="12"/>
    <x v="1"/>
    <x v="7"/>
    <x v="53"/>
    <n v="1420000"/>
    <m/>
  </r>
  <r>
    <x v="13"/>
    <x v="1"/>
    <x v="7"/>
    <x v="53"/>
    <n v="1417718"/>
    <m/>
  </r>
  <r>
    <x v="14"/>
    <x v="1"/>
    <x v="7"/>
    <x v="53"/>
    <n v="1419978"/>
    <m/>
  </r>
  <r>
    <x v="15"/>
    <x v="1"/>
    <x v="7"/>
    <x v="53"/>
    <n v="1426518"/>
    <m/>
  </r>
  <r>
    <x v="16"/>
    <x v="1"/>
    <x v="7"/>
    <x v="53"/>
    <n v="1430759"/>
    <m/>
  </r>
  <r>
    <x v="17"/>
    <x v="1"/>
    <x v="7"/>
    <x v="53"/>
    <n v="1432899"/>
    <m/>
  </r>
  <r>
    <x v="18"/>
    <x v="1"/>
    <x v="7"/>
    <x v="53"/>
    <n v="1433125"/>
    <m/>
  </r>
  <r>
    <x v="19"/>
    <x v="1"/>
    <x v="7"/>
    <x v="53"/>
    <n v="1474901"/>
    <m/>
  </r>
  <r>
    <x v="20"/>
    <x v="1"/>
    <x v="7"/>
    <x v="53"/>
    <n v="1493857"/>
    <m/>
  </r>
  <r>
    <x v="21"/>
    <x v="1"/>
    <x v="7"/>
    <x v="53"/>
    <n v="1514873"/>
    <m/>
  </r>
  <r>
    <x v="22"/>
    <x v="1"/>
    <x v="7"/>
    <x v="53"/>
    <n v="1515185"/>
    <m/>
  </r>
  <r>
    <x v="23"/>
    <x v="1"/>
    <x v="7"/>
    <x v="53"/>
    <n v="1584917"/>
    <m/>
  </r>
  <r>
    <x v="24"/>
    <x v="1"/>
    <x v="7"/>
    <x v="53"/>
    <n v="1605360"/>
    <m/>
  </r>
  <r>
    <x v="25"/>
    <x v="1"/>
    <x v="7"/>
    <x v="53"/>
    <n v="1394657"/>
    <m/>
  </r>
  <r>
    <x v="26"/>
    <x v="1"/>
    <x v="7"/>
    <x v="53"/>
    <n v="1360576"/>
    <m/>
  </r>
  <r>
    <x v="27"/>
    <x v="1"/>
    <x v="7"/>
    <x v="53"/>
    <n v="1336543"/>
    <m/>
  </r>
  <r>
    <x v="0"/>
    <x v="1"/>
    <x v="7"/>
    <x v="54"/>
    <n v="470092"/>
    <m/>
  </r>
  <r>
    <x v="1"/>
    <x v="1"/>
    <x v="7"/>
    <x v="54"/>
    <n v="475341"/>
    <m/>
  </r>
  <r>
    <x v="2"/>
    <x v="1"/>
    <x v="7"/>
    <x v="54"/>
    <n v="450830"/>
    <m/>
  </r>
  <r>
    <x v="3"/>
    <x v="1"/>
    <x v="7"/>
    <x v="54"/>
    <n v="471216"/>
    <m/>
  </r>
  <r>
    <x v="4"/>
    <x v="1"/>
    <x v="7"/>
    <x v="54"/>
    <n v="485066"/>
    <m/>
  </r>
  <r>
    <x v="5"/>
    <x v="1"/>
    <x v="7"/>
    <x v="54"/>
    <n v="511784"/>
    <m/>
  </r>
  <r>
    <x v="6"/>
    <x v="1"/>
    <x v="7"/>
    <x v="54"/>
    <n v="520225"/>
    <m/>
  </r>
  <r>
    <x v="7"/>
    <x v="1"/>
    <x v="7"/>
    <x v="54"/>
    <n v="528190"/>
    <m/>
  </r>
  <r>
    <x v="8"/>
    <x v="1"/>
    <x v="7"/>
    <x v="54"/>
    <n v="525121"/>
    <m/>
  </r>
  <r>
    <x v="9"/>
    <x v="1"/>
    <x v="7"/>
    <x v="54"/>
    <n v="544432"/>
    <m/>
  </r>
  <r>
    <x v="10"/>
    <x v="1"/>
    <x v="7"/>
    <x v="54"/>
    <n v="555122"/>
    <m/>
  </r>
  <r>
    <x v="11"/>
    <x v="1"/>
    <x v="7"/>
    <x v="54"/>
    <n v="566044"/>
    <m/>
  </r>
  <r>
    <x v="12"/>
    <x v="1"/>
    <x v="7"/>
    <x v="54"/>
    <n v="570000"/>
    <m/>
  </r>
  <r>
    <x v="13"/>
    <x v="1"/>
    <x v="7"/>
    <x v="54"/>
    <n v="586950"/>
    <m/>
  </r>
  <r>
    <x v="14"/>
    <x v="1"/>
    <x v="7"/>
    <x v="54"/>
    <n v="589702"/>
    <m/>
  </r>
  <r>
    <x v="15"/>
    <x v="1"/>
    <x v="7"/>
    <x v="54"/>
    <n v="596622"/>
    <m/>
  </r>
  <r>
    <x v="16"/>
    <x v="1"/>
    <x v="7"/>
    <x v="54"/>
    <n v="599842"/>
    <m/>
  </r>
  <r>
    <x v="17"/>
    <x v="1"/>
    <x v="7"/>
    <x v="54"/>
    <n v="601207"/>
    <m/>
  </r>
  <r>
    <x v="18"/>
    <x v="1"/>
    <x v="7"/>
    <x v="54"/>
    <n v="601967"/>
    <m/>
  </r>
  <r>
    <x v="19"/>
    <x v="1"/>
    <x v="7"/>
    <x v="54"/>
    <n v="602328"/>
    <m/>
  </r>
  <r>
    <x v="20"/>
    <x v="1"/>
    <x v="7"/>
    <x v="54"/>
    <n v="602873"/>
    <m/>
  </r>
  <r>
    <x v="21"/>
    <x v="1"/>
    <x v="7"/>
    <x v="54"/>
    <n v="603187"/>
    <m/>
  </r>
  <r>
    <x v="22"/>
    <x v="1"/>
    <x v="7"/>
    <x v="54"/>
    <n v="607702"/>
    <m/>
  </r>
  <r>
    <x v="23"/>
    <x v="1"/>
    <x v="7"/>
    <x v="54"/>
    <n v="618694"/>
    <m/>
  </r>
  <r>
    <x v="24"/>
    <x v="1"/>
    <x v="7"/>
    <x v="54"/>
    <n v="620000"/>
    <m/>
  </r>
  <r>
    <x v="25"/>
    <x v="1"/>
    <x v="7"/>
    <x v="54"/>
    <n v="635000"/>
    <m/>
  </r>
  <r>
    <x v="26"/>
    <x v="1"/>
    <x v="7"/>
    <x v="54"/>
    <n v="630000"/>
    <m/>
  </r>
  <r>
    <x v="27"/>
    <x v="1"/>
    <x v="7"/>
    <x v="54"/>
    <n v="629786"/>
    <m/>
  </r>
  <r>
    <x v="0"/>
    <x v="1"/>
    <x v="7"/>
    <x v="55"/>
    <n v="412182"/>
    <m/>
  </r>
  <r>
    <x v="1"/>
    <x v="1"/>
    <x v="7"/>
    <x v="55"/>
    <n v="432791"/>
    <m/>
  </r>
  <r>
    <x v="2"/>
    <x v="1"/>
    <x v="7"/>
    <x v="55"/>
    <n v="361982"/>
    <m/>
  </r>
  <r>
    <x v="3"/>
    <x v="1"/>
    <x v="7"/>
    <x v="55"/>
    <n v="403954"/>
    <m/>
  </r>
  <r>
    <x v="4"/>
    <x v="1"/>
    <x v="7"/>
    <x v="55"/>
    <n v="487172"/>
    <m/>
  </r>
  <r>
    <x v="5"/>
    <x v="1"/>
    <x v="7"/>
    <x v="55"/>
    <n v="491245"/>
    <m/>
  </r>
  <r>
    <x v="6"/>
    <x v="1"/>
    <x v="7"/>
    <x v="55"/>
    <n v="374329"/>
    <m/>
  </r>
  <r>
    <x v="7"/>
    <x v="1"/>
    <x v="7"/>
    <x v="55"/>
    <n v="379762"/>
    <m/>
  </r>
  <r>
    <x v="8"/>
    <x v="1"/>
    <x v="7"/>
    <x v="55"/>
    <n v="427267"/>
    <m/>
  </r>
  <r>
    <x v="9"/>
    <x v="1"/>
    <x v="7"/>
    <x v="55"/>
    <n v="437656"/>
    <m/>
  </r>
  <r>
    <x v="10"/>
    <x v="1"/>
    <x v="7"/>
    <x v="55"/>
    <n v="465438"/>
    <m/>
  </r>
  <r>
    <x v="11"/>
    <x v="1"/>
    <x v="7"/>
    <x v="55"/>
    <n v="412203"/>
    <m/>
  </r>
  <r>
    <x v="12"/>
    <x v="1"/>
    <x v="7"/>
    <x v="55"/>
    <n v="465972"/>
    <m/>
  </r>
  <r>
    <x v="13"/>
    <x v="1"/>
    <x v="7"/>
    <x v="55"/>
    <n v="479951"/>
    <m/>
  </r>
  <r>
    <x v="14"/>
    <x v="1"/>
    <x v="7"/>
    <x v="55"/>
    <n v="481922"/>
    <m/>
  </r>
  <r>
    <x v="15"/>
    <x v="1"/>
    <x v="7"/>
    <x v="55"/>
    <n v="497446"/>
    <m/>
  </r>
  <r>
    <x v="16"/>
    <x v="1"/>
    <x v="7"/>
    <x v="55"/>
    <n v="487659"/>
    <m/>
  </r>
  <r>
    <x v="17"/>
    <x v="1"/>
    <x v="7"/>
    <x v="55"/>
    <n v="479400"/>
    <m/>
  </r>
  <r>
    <x v="18"/>
    <x v="1"/>
    <x v="7"/>
    <x v="55"/>
    <n v="491999"/>
    <m/>
  </r>
  <r>
    <x v="19"/>
    <x v="1"/>
    <x v="7"/>
    <x v="55"/>
    <n v="588417"/>
    <m/>
  </r>
  <r>
    <x v="20"/>
    <x v="1"/>
    <x v="7"/>
    <x v="55"/>
    <n v="462413"/>
    <m/>
  </r>
  <r>
    <x v="21"/>
    <x v="1"/>
    <x v="7"/>
    <x v="55"/>
    <n v="427244"/>
    <m/>
  </r>
  <r>
    <x v="22"/>
    <x v="1"/>
    <x v="7"/>
    <x v="55"/>
    <n v="449369"/>
    <m/>
  </r>
  <r>
    <x v="23"/>
    <x v="1"/>
    <x v="7"/>
    <x v="55"/>
    <n v="455074"/>
    <m/>
  </r>
  <r>
    <x v="24"/>
    <x v="1"/>
    <x v="7"/>
    <x v="55"/>
    <n v="500257"/>
    <m/>
  </r>
  <r>
    <x v="25"/>
    <x v="1"/>
    <x v="7"/>
    <x v="55"/>
    <n v="495286"/>
    <m/>
  </r>
  <r>
    <x v="26"/>
    <x v="1"/>
    <x v="7"/>
    <x v="55"/>
    <n v="500815"/>
    <m/>
  </r>
  <r>
    <x v="27"/>
    <x v="1"/>
    <x v="7"/>
    <x v="55"/>
    <n v="541858"/>
    <m/>
  </r>
  <r>
    <x v="0"/>
    <x v="1"/>
    <x v="7"/>
    <x v="56"/>
    <n v="2522267"/>
    <m/>
  </r>
  <r>
    <x v="1"/>
    <x v="1"/>
    <x v="7"/>
    <x v="56"/>
    <n v="2630351"/>
    <m/>
  </r>
  <r>
    <x v="2"/>
    <x v="1"/>
    <x v="7"/>
    <x v="56"/>
    <n v="2571521"/>
    <m/>
  </r>
  <r>
    <x v="3"/>
    <x v="1"/>
    <x v="7"/>
    <x v="56"/>
    <n v="2701475"/>
    <m/>
  </r>
  <r>
    <x v="4"/>
    <x v="1"/>
    <x v="7"/>
    <x v="56"/>
    <n v="2925469"/>
    <m/>
  </r>
  <r>
    <x v="5"/>
    <x v="1"/>
    <x v="7"/>
    <x v="56"/>
    <n v="2928310"/>
    <m/>
  </r>
  <r>
    <x v="6"/>
    <x v="1"/>
    <x v="7"/>
    <x v="56"/>
    <n v="2671901"/>
    <m/>
  </r>
  <r>
    <x v="7"/>
    <x v="1"/>
    <x v="7"/>
    <x v="56"/>
    <n v="2823406"/>
    <m/>
  </r>
  <r>
    <x v="8"/>
    <x v="1"/>
    <x v="7"/>
    <x v="56"/>
    <n v="3156931"/>
    <m/>
  </r>
  <r>
    <x v="9"/>
    <x v="1"/>
    <x v="7"/>
    <x v="56"/>
    <n v="3241673"/>
    <m/>
  </r>
  <r>
    <x v="10"/>
    <x v="1"/>
    <x v="7"/>
    <x v="56"/>
    <n v="2774683"/>
    <m/>
  </r>
  <r>
    <x v="11"/>
    <x v="1"/>
    <x v="7"/>
    <x v="56"/>
    <n v="2864500"/>
    <m/>
  </r>
  <r>
    <x v="12"/>
    <x v="1"/>
    <x v="7"/>
    <x v="56"/>
    <n v="3964960"/>
    <m/>
  </r>
  <r>
    <x v="13"/>
    <x v="1"/>
    <x v="7"/>
    <x v="56"/>
    <n v="4026004"/>
    <m/>
  </r>
  <r>
    <x v="14"/>
    <x v="1"/>
    <x v="7"/>
    <x v="56"/>
    <n v="4267567"/>
    <m/>
  </r>
  <r>
    <x v="15"/>
    <x v="1"/>
    <x v="7"/>
    <x v="56"/>
    <n v="4457900"/>
    <m/>
  </r>
  <r>
    <x v="16"/>
    <x v="1"/>
    <x v="7"/>
    <x v="56"/>
    <n v="3045027"/>
    <m/>
  </r>
  <r>
    <x v="17"/>
    <x v="1"/>
    <x v="7"/>
    <x v="56"/>
    <n v="2994540"/>
    <m/>
  </r>
  <r>
    <x v="18"/>
    <x v="1"/>
    <x v="7"/>
    <x v="56"/>
    <n v="2906491"/>
    <m/>
  </r>
  <r>
    <x v="19"/>
    <x v="1"/>
    <x v="7"/>
    <x v="56"/>
    <n v="2493616"/>
    <m/>
  </r>
  <r>
    <x v="20"/>
    <x v="1"/>
    <x v="7"/>
    <x v="56"/>
    <n v="2364760"/>
    <m/>
  </r>
  <r>
    <x v="21"/>
    <x v="1"/>
    <x v="7"/>
    <x v="56"/>
    <n v="2833617"/>
    <m/>
  </r>
  <r>
    <x v="22"/>
    <x v="1"/>
    <x v="7"/>
    <x v="56"/>
    <n v="3069695"/>
    <m/>
  </r>
  <r>
    <x v="23"/>
    <x v="1"/>
    <x v="7"/>
    <x v="56"/>
    <n v="2847229"/>
    <m/>
  </r>
  <r>
    <x v="24"/>
    <x v="1"/>
    <x v="7"/>
    <x v="56"/>
    <n v="3268010"/>
    <m/>
  </r>
  <r>
    <x v="25"/>
    <x v="1"/>
    <x v="7"/>
    <x v="56"/>
    <n v="3276216"/>
    <m/>
  </r>
  <r>
    <x v="26"/>
    <x v="1"/>
    <x v="7"/>
    <x v="56"/>
    <n v="3426402"/>
    <m/>
  </r>
  <r>
    <x v="27"/>
    <x v="1"/>
    <x v="7"/>
    <x v="56"/>
    <n v="3432621"/>
    <m/>
  </r>
  <r>
    <x v="0"/>
    <x v="1"/>
    <x v="7"/>
    <x v="57"/>
    <n v="456151"/>
    <m/>
  </r>
  <r>
    <x v="1"/>
    <x v="1"/>
    <x v="7"/>
    <x v="57"/>
    <n v="482161"/>
    <m/>
  </r>
  <r>
    <x v="2"/>
    <x v="1"/>
    <x v="7"/>
    <x v="57"/>
    <n v="498030"/>
    <m/>
  </r>
  <r>
    <x v="3"/>
    <x v="1"/>
    <x v="7"/>
    <x v="57"/>
    <n v="473434"/>
    <m/>
  </r>
  <r>
    <x v="4"/>
    <x v="1"/>
    <x v="7"/>
    <x v="57"/>
    <n v="485083"/>
    <m/>
  </r>
  <r>
    <x v="5"/>
    <x v="1"/>
    <x v="7"/>
    <x v="57"/>
    <n v="451344"/>
    <m/>
  </r>
  <r>
    <x v="6"/>
    <x v="1"/>
    <x v="7"/>
    <x v="57"/>
    <n v="314448"/>
    <m/>
  </r>
  <r>
    <x v="7"/>
    <x v="1"/>
    <x v="7"/>
    <x v="57"/>
    <n v="362179"/>
    <m/>
  </r>
  <r>
    <x v="8"/>
    <x v="1"/>
    <x v="7"/>
    <x v="57"/>
    <n v="383598"/>
    <m/>
  </r>
  <r>
    <x v="9"/>
    <x v="1"/>
    <x v="7"/>
    <x v="57"/>
    <n v="363047"/>
    <m/>
  </r>
  <r>
    <x v="10"/>
    <x v="1"/>
    <x v="7"/>
    <x v="57"/>
    <n v="403649"/>
    <m/>
  </r>
  <r>
    <x v="11"/>
    <x v="1"/>
    <x v="7"/>
    <x v="57"/>
    <n v="212751"/>
    <m/>
  </r>
  <r>
    <x v="13"/>
    <x v="1"/>
    <x v="7"/>
    <x v="57"/>
    <n v="408937"/>
    <m/>
  </r>
  <r>
    <x v="14"/>
    <x v="1"/>
    <x v="7"/>
    <x v="57"/>
    <n v="413405"/>
    <m/>
  </r>
  <r>
    <x v="15"/>
    <x v="1"/>
    <x v="7"/>
    <x v="57"/>
    <n v="399659"/>
    <m/>
  </r>
  <r>
    <x v="16"/>
    <x v="1"/>
    <x v="7"/>
    <x v="57"/>
    <n v="402255"/>
    <m/>
  </r>
  <r>
    <x v="17"/>
    <x v="1"/>
    <x v="7"/>
    <x v="57"/>
    <n v="387358"/>
    <m/>
  </r>
  <r>
    <x v="18"/>
    <x v="1"/>
    <x v="7"/>
    <x v="57"/>
    <n v="417938"/>
    <m/>
  </r>
  <r>
    <x v="0"/>
    <x v="2"/>
    <x v="8"/>
    <x v="58"/>
    <n v="83028"/>
    <m/>
  </r>
  <r>
    <x v="1"/>
    <x v="2"/>
    <x v="8"/>
    <x v="58"/>
    <n v="89478"/>
    <m/>
  </r>
  <r>
    <x v="2"/>
    <x v="2"/>
    <x v="8"/>
    <x v="58"/>
    <n v="87709"/>
    <m/>
  </r>
  <r>
    <x v="3"/>
    <x v="2"/>
    <x v="8"/>
    <x v="58"/>
    <n v="90893"/>
    <m/>
  </r>
  <r>
    <x v="4"/>
    <x v="2"/>
    <x v="8"/>
    <x v="58"/>
    <n v="93749"/>
    <m/>
  </r>
  <r>
    <x v="5"/>
    <x v="2"/>
    <x v="8"/>
    <x v="58"/>
    <n v="140474"/>
    <m/>
  </r>
  <r>
    <x v="6"/>
    <x v="2"/>
    <x v="8"/>
    <x v="58"/>
    <n v="133597"/>
    <m/>
  </r>
  <r>
    <x v="7"/>
    <x v="2"/>
    <x v="8"/>
    <x v="58"/>
    <n v="81368"/>
    <m/>
  </r>
  <r>
    <x v="8"/>
    <x v="2"/>
    <x v="8"/>
    <x v="58"/>
    <n v="74029"/>
    <m/>
  </r>
  <r>
    <x v="9"/>
    <x v="2"/>
    <x v="8"/>
    <x v="58"/>
    <n v="56850"/>
    <m/>
  </r>
  <r>
    <x v="10"/>
    <x v="2"/>
    <x v="8"/>
    <x v="58"/>
    <n v="63514"/>
    <m/>
  </r>
  <r>
    <x v="11"/>
    <x v="2"/>
    <x v="8"/>
    <x v="58"/>
    <n v="59528"/>
    <m/>
  </r>
  <r>
    <x v="12"/>
    <x v="2"/>
    <x v="8"/>
    <x v="58"/>
    <n v="35152"/>
    <m/>
  </r>
  <r>
    <x v="13"/>
    <x v="2"/>
    <x v="8"/>
    <x v="58"/>
    <n v="17420"/>
    <m/>
  </r>
  <r>
    <x v="14"/>
    <x v="2"/>
    <x v="8"/>
    <x v="58"/>
    <n v="52211"/>
    <m/>
  </r>
  <r>
    <x v="15"/>
    <x v="2"/>
    <x v="8"/>
    <x v="58"/>
    <n v="1829"/>
    <m/>
  </r>
  <r>
    <x v="16"/>
    <x v="2"/>
    <x v="8"/>
    <x v="58"/>
    <n v="3150"/>
    <m/>
  </r>
  <r>
    <x v="17"/>
    <x v="2"/>
    <x v="8"/>
    <x v="58"/>
    <n v="39410"/>
    <m/>
  </r>
  <r>
    <x v="18"/>
    <x v="2"/>
    <x v="8"/>
    <x v="58"/>
    <n v="31256"/>
    <m/>
  </r>
  <r>
    <x v="0"/>
    <x v="2"/>
    <x v="8"/>
    <x v="59"/>
    <n v="15482"/>
    <m/>
  </r>
  <r>
    <x v="1"/>
    <x v="2"/>
    <x v="8"/>
    <x v="59"/>
    <n v="15792"/>
    <m/>
  </r>
  <r>
    <x v="2"/>
    <x v="2"/>
    <x v="8"/>
    <x v="59"/>
    <n v="11231"/>
    <m/>
  </r>
  <r>
    <x v="3"/>
    <x v="2"/>
    <x v="8"/>
    <x v="59"/>
    <n v="14279"/>
    <m/>
  </r>
  <r>
    <x v="4"/>
    <x v="2"/>
    <x v="8"/>
    <x v="59"/>
    <n v="17804"/>
    <m/>
  </r>
  <r>
    <x v="5"/>
    <x v="2"/>
    <x v="8"/>
    <x v="59"/>
    <n v="17585"/>
    <m/>
  </r>
  <r>
    <x v="6"/>
    <x v="2"/>
    <x v="8"/>
    <x v="59"/>
    <n v="18464"/>
    <m/>
  </r>
  <r>
    <x v="7"/>
    <x v="2"/>
    <x v="8"/>
    <x v="59"/>
    <n v="19202"/>
    <m/>
  </r>
  <r>
    <x v="8"/>
    <x v="2"/>
    <x v="8"/>
    <x v="59"/>
    <n v="9188"/>
    <m/>
  </r>
  <r>
    <x v="9"/>
    <x v="2"/>
    <x v="8"/>
    <x v="59"/>
    <n v="5081"/>
    <m/>
  </r>
  <r>
    <x v="10"/>
    <x v="2"/>
    <x v="8"/>
    <x v="59"/>
    <n v="1939"/>
    <m/>
  </r>
  <r>
    <x v="11"/>
    <x v="2"/>
    <x v="8"/>
    <x v="59"/>
    <n v="1273"/>
    <m/>
  </r>
  <r>
    <x v="12"/>
    <x v="2"/>
    <x v="8"/>
    <x v="59"/>
    <n v="3909"/>
    <m/>
  </r>
  <r>
    <x v="13"/>
    <x v="2"/>
    <x v="8"/>
    <x v="59"/>
    <n v="3066"/>
    <m/>
  </r>
  <r>
    <x v="14"/>
    <x v="2"/>
    <x v="8"/>
    <x v="59"/>
    <n v="4007"/>
    <m/>
  </r>
  <r>
    <x v="15"/>
    <x v="2"/>
    <x v="8"/>
    <x v="59"/>
    <n v="6529"/>
    <m/>
  </r>
  <r>
    <x v="16"/>
    <x v="2"/>
    <x v="8"/>
    <x v="59"/>
    <n v="2483"/>
    <m/>
  </r>
  <r>
    <x v="17"/>
    <x v="2"/>
    <x v="8"/>
    <x v="59"/>
    <n v="1360"/>
    <m/>
  </r>
  <r>
    <x v="18"/>
    <x v="2"/>
    <x v="8"/>
    <x v="59"/>
    <n v="2109"/>
    <m/>
  </r>
  <r>
    <x v="0"/>
    <x v="2"/>
    <x v="8"/>
    <x v="60"/>
    <n v="2524"/>
    <m/>
  </r>
  <r>
    <x v="1"/>
    <x v="2"/>
    <x v="8"/>
    <x v="60"/>
    <n v="1085"/>
    <m/>
  </r>
  <r>
    <x v="2"/>
    <x v="2"/>
    <x v="8"/>
    <x v="60"/>
    <n v="768"/>
    <m/>
  </r>
  <r>
    <x v="3"/>
    <x v="2"/>
    <x v="8"/>
    <x v="60"/>
    <n v="2408"/>
    <m/>
  </r>
  <r>
    <x v="4"/>
    <x v="2"/>
    <x v="8"/>
    <x v="60"/>
    <n v="1819"/>
    <m/>
  </r>
  <r>
    <x v="5"/>
    <x v="2"/>
    <x v="8"/>
    <x v="60"/>
    <n v="4103"/>
    <m/>
  </r>
  <r>
    <x v="6"/>
    <x v="2"/>
    <x v="8"/>
    <x v="60"/>
    <n v="4431"/>
    <m/>
  </r>
  <r>
    <x v="7"/>
    <x v="2"/>
    <x v="8"/>
    <x v="60"/>
    <n v="3650"/>
    <m/>
  </r>
  <r>
    <x v="8"/>
    <x v="2"/>
    <x v="8"/>
    <x v="60"/>
    <n v="1745"/>
    <m/>
  </r>
  <r>
    <x v="9"/>
    <x v="2"/>
    <x v="8"/>
    <x v="60"/>
    <n v="1568"/>
    <m/>
  </r>
  <r>
    <x v="10"/>
    <x v="2"/>
    <x v="8"/>
    <x v="60"/>
    <n v="152"/>
    <m/>
  </r>
  <r>
    <x v="11"/>
    <x v="2"/>
    <x v="8"/>
    <x v="60"/>
    <n v="265"/>
    <m/>
  </r>
  <r>
    <x v="14"/>
    <x v="2"/>
    <x v="8"/>
    <x v="60"/>
    <n v="1700"/>
    <m/>
  </r>
  <r>
    <x v="15"/>
    <x v="2"/>
    <x v="8"/>
    <x v="60"/>
    <n v="941"/>
    <m/>
  </r>
  <r>
    <x v="16"/>
    <x v="2"/>
    <x v="8"/>
    <x v="60"/>
    <n v="849"/>
    <m/>
  </r>
  <r>
    <x v="17"/>
    <x v="2"/>
    <x v="8"/>
    <x v="60"/>
    <n v="3040"/>
    <m/>
  </r>
  <r>
    <x v="18"/>
    <x v="2"/>
    <x v="8"/>
    <x v="60"/>
    <n v="601"/>
    <m/>
  </r>
  <r>
    <x v="0"/>
    <x v="2"/>
    <x v="8"/>
    <x v="61"/>
    <n v="11205"/>
    <m/>
  </r>
  <r>
    <x v="1"/>
    <x v="2"/>
    <x v="8"/>
    <x v="61"/>
    <n v="6910"/>
    <m/>
  </r>
  <r>
    <x v="2"/>
    <x v="2"/>
    <x v="8"/>
    <x v="61"/>
    <n v="8871"/>
    <m/>
  </r>
  <r>
    <x v="3"/>
    <x v="2"/>
    <x v="8"/>
    <x v="61"/>
    <n v="9882"/>
    <m/>
  </r>
  <r>
    <x v="4"/>
    <x v="2"/>
    <x v="8"/>
    <x v="61"/>
    <n v="8008"/>
    <m/>
  </r>
  <r>
    <x v="5"/>
    <x v="2"/>
    <x v="8"/>
    <x v="61"/>
    <n v="9981"/>
    <m/>
  </r>
  <r>
    <x v="6"/>
    <x v="2"/>
    <x v="8"/>
    <x v="61"/>
    <n v="10480"/>
    <m/>
  </r>
  <r>
    <x v="7"/>
    <x v="2"/>
    <x v="8"/>
    <x v="61"/>
    <n v="10899"/>
    <m/>
  </r>
  <r>
    <x v="8"/>
    <x v="2"/>
    <x v="8"/>
    <x v="61"/>
    <n v="5924"/>
    <m/>
  </r>
  <r>
    <x v="9"/>
    <x v="2"/>
    <x v="8"/>
    <x v="61"/>
    <n v="9646"/>
    <m/>
  </r>
  <r>
    <x v="10"/>
    <x v="2"/>
    <x v="8"/>
    <x v="61"/>
    <n v="8956"/>
    <m/>
  </r>
  <r>
    <x v="11"/>
    <x v="2"/>
    <x v="8"/>
    <x v="61"/>
    <n v="7309"/>
    <m/>
  </r>
  <r>
    <x v="12"/>
    <x v="2"/>
    <x v="8"/>
    <x v="61"/>
    <n v="10381"/>
    <m/>
  </r>
  <r>
    <x v="13"/>
    <x v="2"/>
    <x v="8"/>
    <x v="61"/>
    <n v="11580"/>
    <m/>
  </r>
  <r>
    <x v="14"/>
    <x v="2"/>
    <x v="8"/>
    <x v="61"/>
    <n v="5855"/>
    <m/>
  </r>
  <r>
    <x v="15"/>
    <x v="2"/>
    <x v="8"/>
    <x v="61"/>
    <n v="2463"/>
    <m/>
  </r>
  <r>
    <x v="16"/>
    <x v="2"/>
    <x v="8"/>
    <x v="61"/>
    <n v="2390"/>
    <m/>
  </r>
  <r>
    <x v="17"/>
    <x v="2"/>
    <x v="8"/>
    <x v="61"/>
    <n v="1886"/>
    <m/>
  </r>
  <r>
    <x v="18"/>
    <x v="2"/>
    <x v="8"/>
    <x v="61"/>
    <n v="1932"/>
    <m/>
  </r>
  <r>
    <x v="0"/>
    <x v="2"/>
    <x v="8"/>
    <x v="62"/>
    <n v="6800"/>
    <m/>
  </r>
  <r>
    <x v="1"/>
    <x v="2"/>
    <x v="8"/>
    <x v="62"/>
    <n v="6222"/>
    <m/>
  </r>
  <r>
    <x v="2"/>
    <x v="2"/>
    <x v="8"/>
    <x v="62"/>
    <n v="5420"/>
    <m/>
  </r>
  <r>
    <x v="3"/>
    <x v="2"/>
    <x v="8"/>
    <x v="62"/>
    <n v="5122"/>
    <m/>
  </r>
  <r>
    <x v="4"/>
    <x v="2"/>
    <x v="8"/>
    <x v="62"/>
    <n v="7230"/>
    <m/>
  </r>
  <r>
    <x v="5"/>
    <x v="2"/>
    <x v="8"/>
    <x v="62"/>
    <n v="4661"/>
    <m/>
  </r>
  <r>
    <x v="6"/>
    <x v="2"/>
    <x v="8"/>
    <x v="62"/>
    <n v="4894"/>
    <m/>
  </r>
  <r>
    <x v="7"/>
    <x v="2"/>
    <x v="8"/>
    <x v="62"/>
    <n v="5189"/>
    <m/>
  </r>
  <r>
    <x v="8"/>
    <x v="2"/>
    <x v="8"/>
    <x v="62"/>
    <n v="6054"/>
    <m/>
  </r>
  <r>
    <x v="9"/>
    <x v="2"/>
    <x v="8"/>
    <x v="62"/>
    <n v="7116"/>
    <m/>
  </r>
  <r>
    <x v="10"/>
    <x v="2"/>
    <x v="8"/>
    <x v="62"/>
    <n v="2841"/>
    <m/>
  </r>
  <r>
    <x v="11"/>
    <x v="2"/>
    <x v="8"/>
    <x v="62"/>
    <n v="1797"/>
    <m/>
  </r>
  <r>
    <x v="12"/>
    <x v="2"/>
    <x v="8"/>
    <x v="62"/>
    <n v="5113"/>
    <m/>
  </r>
  <r>
    <x v="13"/>
    <x v="2"/>
    <x v="8"/>
    <x v="62"/>
    <n v="4337"/>
    <m/>
  </r>
  <r>
    <x v="14"/>
    <x v="2"/>
    <x v="8"/>
    <x v="62"/>
    <n v="5719"/>
    <m/>
  </r>
  <r>
    <x v="15"/>
    <x v="2"/>
    <x v="8"/>
    <x v="62"/>
    <n v="5286"/>
    <m/>
  </r>
  <r>
    <x v="16"/>
    <x v="2"/>
    <x v="8"/>
    <x v="62"/>
    <n v="810"/>
    <m/>
  </r>
  <r>
    <x v="17"/>
    <x v="2"/>
    <x v="8"/>
    <x v="62"/>
    <n v="2021"/>
    <m/>
  </r>
  <r>
    <x v="0"/>
    <x v="2"/>
    <x v="8"/>
    <x v="63"/>
    <n v="6286"/>
    <m/>
  </r>
  <r>
    <x v="1"/>
    <x v="2"/>
    <x v="8"/>
    <x v="63"/>
    <n v="7685"/>
    <m/>
  </r>
  <r>
    <x v="2"/>
    <x v="2"/>
    <x v="8"/>
    <x v="63"/>
    <n v="9034"/>
    <m/>
  </r>
  <r>
    <x v="3"/>
    <x v="2"/>
    <x v="8"/>
    <x v="63"/>
    <n v="3930"/>
    <m/>
  </r>
  <r>
    <x v="4"/>
    <x v="2"/>
    <x v="8"/>
    <x v="63"/>
    <n v="5209"/>
    <m/>
  </r>
  <r>
    <x v="5"/>
    <x v="2"/>
    <x v="8"/>
    <x v="63"/>
    <n v="3314"/>
    <m/>
  </r>
  <r>
    <x v="6"/>
    <x v="2"/>
    <x v="8"/>
    <x v="63"/>
    <n v="3480"/>
    <m/>
  </r>
  <r>
    <x v="6"/>
    <x v="2"/>
    <x v="8"/>
    <x v="63"/>
    <n v="3619"/>
    <m/>
  </r>
  <r>
    <x v="7"/>
    <x v="2"/>
    <x v="8"/>
    <x v="63"/>
    <n v="3619"/>
    <m/>
  </r>
  <r>
    <x v="8"/>
    <x v="2"/>
    <x v="8"/>
    <x v="63"/>
    <n v="2947"/>
    <m/>
  </r>
  <r>
    <x v="9"/>
    <x v="2"/>
    <x v="8"/>
    <x v="63"/>
    <n v="852"/>
    <m/>
  </r>
  <r>
    <x v="10"/>
    <x v="2"/>
    <x v="8"/>
    <x v="63"/>
    <n v="626"/>
    <m/>
  </r>
  <r>
    <x v="11"/>
    <x v="2"/>
    <x v="8"/>
    <x v="63"/>
    <n v="329"/>
    <m/>
  </r>
  <r>
    <x v="12"/>
    <x v="2"/>
    <x v="8"/>
    <x v="63"/>
    <n v="1604"/>
    <m/>
  </r>
  <r>
    <x v="13"/>
    <x v="2"/>
    <x v="8"/>
    <x v="63"/>
    <n v="1445"/>
    <m/>
  </r>
  <r>
    <x v="14"/>
    <x v="2"/>
    <x v="8"/>
    <x v="63"/>
    <n v="1787"/>
    <m/>
  </r>
  <r>
    <x v="15"/>
    <x v="2"/>
    <x v="8"/>
    <x v="63"/>
    <n v="666"/>
    <m/>
  </r>
  <r>
    <x v="16"/>
    <x v="2"/>
    <x v="8"/>
    <x v="63"/>
    <n v="3150"/>
    <m/>
  </r>
  <r>
    <x v="17"/>
    <x v="2"/>
    <x v="8"/>
    <x v="63"/>
    <n v="1039"/>
    <m/>
  </r>
  <r>
    <x v="18"/>
    <x v="2"/>
    <x v="8"/>
    <x v="63"/>
    <n v="1145"/>
    <m/>
  </r>
  <r>
    <x v="0"/>
    <x v="2"/>
    <x v="8"/>
    <x v="64"/>
    <n v="9503"/>
    <m/>
  </r>
  <r>
    <x v="1"/>
    <x v="2"/>
    <x v="8"/>
    <x v="64"/>
    <n v="4956"/>
    <m/>
  </r>
  <r>
    <x v="2"/>
    <x v="2"/>
    <x v="8"/>
    <x v="64"/>
    <n v="5991"/>
    <m/>
  </r>
  <r>
    <x v="3"/>
    <x v="2"/>
    <x v="8"/>
    <x v="64"/>
    <n v="4366"/>
    <m/>
  </r>
  <r>
    <x v="4"/>
    <x v="2"/>
    <x v="8"/>
    <x v="64"/>
    <n v="4840"/>
    <m/>
  </r>
  <r>
    <x v="5"/>
    <x v="2"/>
    <x v="8"/>
    <x v="64"/>
    <n v="4238"/>
    <m/>
  </r>
  <r>
    <x v="6"/>
    <x v="2"/>
    <x v="8"/>
    <x v="64"/>
    <n v="4450"/>
    <m/>
  </r>
  <r>
    <x v="7"/>
    <x v="2"/>
    <x v="8"/>
    <x v="64"/>
    <n v="4629"/>
    <m/>
  </r>
  <r>
    <x v="8"/>
    <x v="2"/>
    <x v="8"/>
    <x v="64"/>
    <n v="2755"/>
    <m/>
  </r>
  <r>
    <x v="9"/>
    <x v="2"/>
    <x v="8"/>
    <x v="64"/>
    <n v="4164"/>
    <m/>
  </r>
  <r>
    <x v="10"/>
    <x v="2"/>
    <x v="8"/>
    <x v="64"/>
    <n v="2571"/>
    <m/>
  </r>
  <r>
    <x v="11"/>
    <x v="2"/>
    <x v="8"/>
    <x v="64"/>
    <n v="2279"/>
    <m/>
  </r>
  <r>
    <x v="12"/>
    <x v="2"/>
    <x v="8"/>
    <x v="64"/>
    <n v="2569"/>
    <m/>
  </r>
  <r>
    <x v="13"/>
    <x v="2"/>
    <x v="8"/>
    <x v="64"/>
    <n v="3051"/>
    <m/>
  </r>
  <r>
    <x v="14"/>
    <x v="2"/>
    <x v="8"/>
    <x v="64"/>
    <n v="3554"/>
    <m/>
  </r>
  <r>
    <x v="15"/>
    <x v="2"/>
    <x v="8"/>
    <x v="64"/>
    <n v="6649"/>
    <m/>
  </r>
  <r>
    <x v="16"/>
    <x v="2"/>
    <x v="8"/>
    <x v="64"/>
    <n v="2961"/>
    <m/>
  </r>
  <r>
    <x v="17"/>
    <x v="2"/>
    <x v="8"/>
    <x v="64"/>
    <n v="3050"/>
    <m/>
  </r>
  <r>
    <x v="0"/>
    <x v="2"/>
    <x v="8"/>
    <x v="65"/>
    <n v="3845"/>
    <m/>
  </r>
  <r>
    <x v="1"/>
    <x v="2"/>
    <x v="8"/>
    <x v="65"/>
    <n v="2689"/>
    <m/>
  </r>
  <r>
    <x v="2"/>
    <x v="2"/>
    <x v="8"/>
    <x v="65"/>
    <n v="2729"/>
    <m/>
  </r>
  <r>
    <x v="3"/>
    <x v="2"/>
    <x v="8"/>
    <x v="65"/>
    <n v="3357"/>
    <m/>
  </r>
  <r>
    <x v="4"/>
    <x v="2"/>
    <x v="8"/>
    <x v="65"/>
    <n v="3615"/>
    <m/>
  </r>
  <r>
    <x v="5"/>
    <x v="2"/>
    <x v="8"/>
    <x v="65"/>
    <n v="2062"/>
    <m/>
  </r>
  <r>
    <x v="6"/>
    <x v="2"/>
    <x v="8"/>
    <x v="65"/>
    <n v="2165"/>
    <m/>
  </r>
  <r>
    <x v="7"/>
    <x v="2"/>
    <x v="8"/>
    <x v="65"/>
    <n v="2272"/>
    <m/>
  </r>
  <r>
    <x v="8"/>
    <x v="2"/>
    <x v="8"/>
    <x v="65"/>
    <n v="3326"/>
    <m/>
  </r>
  <r>
    <x v="9"/>
    <x v="2"/>
    <x v="8"/>
    <x v="65"/>
    <n v="2991"/>
    <m/>
  </r>
  <r>
    <x v="10"/>
    <x v="2"/>
    <x v="8"/>
    <x v="65"/>
    <n v="1591"/>
    <m/>
  </r>
  <r>
    <x v="11"/>
    <x v="2"/>
    <x v="8"/>
    <x v="65"/>
    <n v="1234"/>
    <m/>
  </r>
  <r>
    <x v="12"/>
    <x v="2"/>
    <x v="8"/>
    <x v="65"/>
    <n v="4556"/>
    <m/>
  </r>
  <r>
    <x v="13"/>
    <x v="2"/>
    <x v="8"/>
    <x v="65"/>
    <n v="3136"/>
    <m/>
  </r>
  <r>
    <x v="14"/>
    <x v="2"/>
    <x v="8"/>
    <x v="65"/>
    <n v="3634"/>
    <m/>
  </r>
  <r>
    <x v="15"/>
    <x v="2"/>
    <x v="8"/>
    <x v="65"/>
    <n v="9803"/>
    <m/>
  </r>
  <r>
    <x v="16"/>
    <x v="2"/>
    <x v="8"/>
    <x v="65"/>
    <n v="8448"/>
    <m/>
  </r>
  <r>
    <x v="0"/>
    <x v="2"/>
    <x v="8"/>
    <x v="66"/>
    <n v="3486"/>
    <m/>
  </r>
  <r>
    <x v="1"/>
    <x v="2"/>
    <x v="8"/>
    <x v="66"/>
    <n v="2874"/>
    <m/>
  </r>
  <r>
    <x v="2"/>
    <x v="2"/>
    <x v="8"/>
    <x v="66"/>
    <n v="4198"/>
    <m/>
  </r>
  <r>
    <x v="3"/>
    <x v="2"/>
    <x v="8"/>
    <x v="66"/>
    <n v="3186"/>
    <m/>
  </r>
  <r>
    <x v="4"/>
    <x v="2"/>
    <x v="8"/>
    <x v="66"/>
    <n v="3768"/>
    <m/>
  </r>
  <r>
    <x v="5"/>
    <x v="2"/>
    <x v="8"/>
    <x v="66"/>
    <n v="4016"/>
    <m/>
  </r>
  <r>
    <x v="6"/>
    <x v="2"/>
    <x v="8"/>
    <x v="66"/>
    <n v="4217"/>
    <m/>
  </r>
  <r>
    <x v="7"/>
    <x v="2"/>
    <x v="8"/>
    <x v="66"/>
    <n v="4385"/>
    <m/>
  </r>
  <r>
    <x v="8"/>
    <x v="2"/>
    <x v="8"/>
    <x v="66"/>
    <n v="1745"/>
    <m/>
  </r>
  <r>
    <x v="9"/>
    <x v="2"/>
    <x v="8"/>
    <x v="66"/>
    <n v="1896"/>
    <m/>
  </r>
  <r>
    <x v="10"/>
    <x v="2"/>
    <x v="8"/>
    <x v="66"/>
    <n v="1431"/>
    <m/>
  </r>
  <r>
    <x v="11"/>
    <x v="2"/>
    <x v="8"/>
    <x v="66"/>
    <n v="884"/>
    <m/>
  </r>
  <r>
    <x v="12"/>
    <x v="2"/>
    <x v="8"/>
    <x v="66"/>
    <n v="2022"/>
    <m/>
  </r>
  <r>
    <x v="13"/>
    <x v="2"/>
    <x v="8"/>
    <x v="66"/>
    <n v="1742"/>
    <m/>
  </r>
  <r>
    <x v="14"/>
    <x v="2"/>
    <x v="8"/>
    <x v="66"/>
    <n v="2048"/>
    <m/>
  </r>
  <r>
    <x v="15"/>
    <x v="2"/>
    <x v="8"/>
    <x v="66"/>
    <n v="1547"/>
    <m/>
  </r>
  <r>
    <x v="16"/>
    <x v="2"/>
    <x v="8"/>
    <x v="66"/>
    <n v="2533"/>
    <m/>
  </r>
  <r>
    <x v="17"/>
    <x v="2"/>
    <x v="8"/>
    <x v="66"/>
    <n v="1017"/>
    <m/>
  </r>
  <r>
    <x v="18"/>
    <x v="2"/>
    <x v="8"/>
    <x v="66"/>
    <n v="2448"/>
    <m/>
  </r>
  <r>
    <x v="0"/>
    <x v="2"/>
    <x v="8"/>
    <x v="67"/>
    <n v="334"/>
    <m/>
  </r>
  <r>
    <x v="1"/>
    <x v="2"/>
    <x v="8"/>
    <x v="67"/>
    <n v="118"/>
    <m/>
  </r>
  <r>
    <x v="2"/>
    <x v="2"/>
    <x v="8"/>
    <x v="67"/>
    <n v="5818"/>
    <m/>
  </r>
  <r>
    <x v="3"/>
    <x v="2"/>
    <x v="8"/>
    <x v="67"/>
    <n v="9866"/>
    <m/>
  </r>
  <r>
    <x v="4"/>
    <x v="2"/>
    <x v="8"/>
    <x v="67"/>
    <n v="18314"/>
    <m/>
  </r>
  <r>
    <x v="5"/>
    <x v="2"/>
    <x v="8"/>
    <x v="67"/>
    <n v="106"/>
    <m/>
  </r>
  <r>
    <x v="6"/>
    <x v="2"/>
    <x v="8"/>
    <x v="67"/>
    <n v="111"/>
    <m/>
  </r>
  <r>
    <x v="7"/>
    <x v="2"/>
    <x v="8"/>
    <x v="67"/>
    <n v="4864"/>
    <m/>
  </r>
  <r>
    <x v="8"/>
    <x v="2"/>
    <x v="8"/>
    <x v="67"/>
    <n v="84"/>
    <m/>
  </r>
  <r>
    <x v="9"/>
    <x v="2"/>
    <x v="8"/>
    <x v="67"/>
    <n v="1144"/>
    <m/>
  </r>
  <r>
    <x v="10"/>
    <x v="2"/>
    <x v="8"/>
    <x v="67"/>
    <n v="280"/>
    <m/>
  </r>
  <r>
    <x v="11"/>
    <x v="2"/>
    <x v="8"/>
    <x v="67"/>
    <n v="42"/>
    <m/>
  </r>
  <r>
    <x v="12"/>
    <x v="2"/>
    <x v="8"/>
    <x v="67"/>
    <n v="13"/>
    <m/>
  </r>
  <r>
    <x v="13"/>
    <x v="2"/>
    <x v="8"/>
    <x v="67"/>
    <n v="84"/>
    <m/>
  </r>
  <r>
    <x v="14"/>
    <x v="2"/>
    <x v="8"/>
    <x v="67"/>
    <n v="97"/>
    <m/>
  </r>
  <r>
    <x v="15"/>
    <x v="2"/>
    <x v="8"/>
    <x v="67"/>
    <n v="846"/>
    <m/>
  </r>
  <r>
    <x v="16"/>
    <x v="2"/>
    <x v="8"/>
    <x v="67"/>
    <n v="1025"/>
    <m/>
  </r>
  <r>
    <x v="0"/>
    <x v="2"/>
    <x v="8"/>
    <x v="68"/>
    <n v="4537"/>
    <m/>
  </r>
  <r>
    <x v="1"/>
    <x v="2"/>
    <x v="8"/>
    <x v="68"/>
    <n v="1085"/>
    <m/>
  </r>
  <r>
    <x v="2"/>
    <x v="2"/>
    <x v="8"/>
    <x v="68"/>
    <n v="1315"/>
    <m/>
  </r>
  <r>
    <x v="3"/>
    <x v="2"/>
    <x v="8"/>
    <x v="68"/>
    <n v="4364"/>
    <m/>
  </r>
  <r>
    <x v="4"/>
    <x v="2"/>
    <x v="8"/>
    <x v="68"/>
    <n v="3154"/>
    <m/>
  </r>
  <r>
    <x v="5"/>
    <x v="2"/>
    <x v="8"/>
    <x v="68"/>
    <n v="5620"/>
    <m/>
  </r>
  <r>
    <x v="6"/>
    <x v="2"/>
    <x v="8"/>
    <x v="68"/>
    <n v="6069"/>
    <m/>
  </r>
  <r>
    <x v="7"/>
    <x v="2"/>
    <x v="8"/>
    <x v="68"/>
    <n v="6494"/>
    <m/>
  </r>
  <r>
    <x v="8"/>
    <x v="2"/>
    <x v="8"/>
    <x v="68"/>
    <n v="4013"/>
    <m/>
  </r>
  <r>
    <x v="9"/>
    <x v="2"/>
    <x v="8"/>
    <x v="68"/>
    <n v="2800"/>
    <m/>
  </r>
  <r>
    <x v="10"/>
    <x v="2"/>
    <x v="8"/>
    <x v="68"/>
    <n v="36"/>
    <m/>
  </r>
  <r>
    <x v="11"/>
    <x v="2"/>
    <x v="8"/>
    <x v="68"/>
    <n v="24"/>
    <m/>
  </r>
  <r>
    <x v="14"/>
    <x v="2"/>
    <x v="8"/>
    <x v="68"/>
    <n v="691"/>
    <m/>
  </r>
  <r>
    <x v="15"/>
    <x v="2"/>
    <x v="8"/>
    <x v="68"/>
    <n v="494"/>
    <m/>
  </r>
  <r>
    <x v="16"/>
    <x v="2"/>
    <x v="8"/>
    <x v="68"/>
    <n v="685"/>
    <m/>
  </r>
  <r>
    <x v="17"/>
    <x v="2"/>
    <x v="8"/>
    <x v="68"/>
    <n v="1314"/>
    <m/>
  </r>
  <r>
    <x v="18"/>
    <x v="2"/>
    <x v="8"/>
    <x v="68"/>
    <n v="1215"/>
    <m/>
  </r>
  <r>
    <x v="0"/>
    <x v="2"/>
    <x v="8"/>
    <x v="69"/>
    <n v="2111"/>
    <m/>
  </r>
  <r>
    <x v="1"/>
    <x v="2"/>
    <x v="8"/>
    <x v="69"/>
    <n v="1990"/>
    <m/>
  </r>
  <r>
    <x v="2"/>
    <x v="2"/>
    <x v="8"/>
    <x v="69"/>
    <n v="1746"/>
    <m/>
  </r>
  <r>
    <x v="3"/>
    <x v="2"/>
    <x v="8"/>
    <x v="69"/>
    <n v="1408"/>
    <m/>
  </r>
  <r>
    <x v="4"/>
    <x v="2"/>
    <x v="8"/>
    <x v="69"/>
    <n v="1883"/>
    <m/>
  </r>
  <r>
    <x v="5"/>
    <x v="2"/>
    <x v="8"/>
    <x v="69"/>
    <n v="898"/>
    <m/>
  </r>
  <r>
    <x v="6"/>
    <x v="2"/>
    <x v="8"/>
    <x v="69"/>
    <n v="943"/>
    <m/>
  </r>
  <r>
    <x v="7"/>
    <x v="2"/>
    <x v="8"/>
    <x v="69"/>
    <n v="3949"/>
    <m/>
  </r>
  <r>
    <x v="8"/>
    <x v="2"/>
    <x v="8"/>
    <x v="69"/>
    <n v="2594"/>
    <m/>
  </r>
  <r>
    <x v="9"/>
    <x v="2"/>
    <x v="8"/>
    <x v="69"/>
    <n v="1235"/>
    <m/>
  </r>
  <r>
    <x v="10"/>
    <x v="2"/>
    <x v="8"/>
    <x v="69"/>
    <n v="604"/>
    <m/>
  </r>
  <r>
    <x v="11"/>
    <x v="2"/>
    <x v="8"/>
    <x v="69"/>
    <n v="513"/>
    <m/>
  </r>
  <r>
    <x v="12"/>
    <x v="2"/>
    <x v="8"/>
    <x v="69"/>
    <n v="1923"/>
    <m/>
  </r>
  <r>
    <x v="13"/>
    <x v="2"/>
    <x v="8"/>
    <x v="69"/>
    <n v="1738"/>
    <m/>
  </r>
  <r>
    <x v="14"/>
    <x v="2"/>
    <x v="8"/>
    <x v="69"/>
    <n v="2128"/>
    <m/>
  </r>
  <r>
    <x v="15"/>
    <x v="2"/>
    <x v="8"/>
    <x v="69"/>
    <n v="1083"/>
    <m/>
  </r>
  <r>
    <x v="16"/>
    <x v="2"/>
    <x v="8"/>
    <x v="69"/>
    <n v="1567"/>
    <m/>
  </r>
  <r>
    <x v="17"/>
    <x v="2"/>
    <x v="8"/>
    <x v="69"/>
    <n v="541"/>
    <m/>
  </r>
  <r>
    <x v="18"/>
    <x v="2"/>
    <x v="8"/>
    <x v="69"/>
    <n v="295"/>
    <m/>
  </r>
  <r>
    <x v="0"/>
    <x v="2"/>
    <x v="8"/>
    <x v="70"/>
    <n v="6174"/>
    <m/>
  </r>
  <r>
    <x v="1"/>
    <x v="2"/>
    <x v="8"/>
    <x v="70"/>
    <n v="6428"/>
    <m/>
  </r>
  <r>
    <x v="2"/>
    <x v="2"/>
    <x v="8"/>
    <x v="70"/>
    <n v="5726"/>
    <m/>
  </r>
  <r>
    <x v="3"/>
    <x v="2"/>
    <x v="8"/>
    <x v="70"/>
    <n v="6148"/>
    <m/>
  </r>
  <r>
    <x v="4"/>
    <x v="2"/>
    <x v="8"/>
    <x v="70"/>
    <n v="6864"/>
    <m/>
  </r>
  <r>
    <x v="5"/>
    <x v="2"/>
    <x v="8"/>
    <x v="70"/>
    <n v="2186"/>
    <m/>
  </r>
  <r>
    <x v="6"/>
    <x v="2"/>
    <x v="8"/>
    <x v="70"/>
    <n v="2295"/>
    <m/>
  </r>
  <r>
    <x v="7"/>
    <x v="2"/>
    <x v="8"/>
    <x v="70"/>
    <n v="8018"/>
    <m/>
  </r>
  <r>
    <x v="8"/>
    <x v="2"/>
    <x v="8"/>
    <x v="70"/>
    <n v="8679"/>
    <m/>
  </r>
  <r>
    <x v="9"/>
    <x v="2"/>
    <x v="8"/>
    <x v="70"/>
    <n v="4217"/>
    <m/>
  </r>
  <r>
    <x v="10"/>
    <x v="2"/>
    <x v="8"/>
    <x v="70"/>
    <n v="2208"/>
    <m/>
  </r>
  <r>
    <x v="11"/>
    <x v="2"/>
    <x v="8"/>
    <x v="70"/>
    <n v="805"/>
    <m/>
  </r>
  <r>
    <x v="12"/>
    <x v="2"/>
    <x v="8"/>
    <x v="70"/>
    <n v="9114"/>
    <m/>
  </r>
  <r>
    <x v="13"/>
    <x v="2"/>
    <x v="8"/>
    <x v="70"/>
    <n v="4553"/>
    <m/>
  </r>
  <r>
    <x v="14"/>
    <x v="2"/>
    <x v="8"/>
    <x v="70"/>
    <n v="1595"/>
    <m/>
  </r>
  <r>
    <x v="15"/>
    <x v="2"/>
    <x v="8"/>
    <x v="70"/>
    <n v="5028"/>
    <m/>
  </r>
  <r>
    <x v="16"/>
    <x v="2"/>
    <x v="8"/>
    <x v="70"/>
    <n v="6007"/>
    <m/>
  </r>
  <r>
    <x v="0"/>
    <x v="2"/>
    <x v="8"/>
    <x v="71"/>
    <n v="32883"/>
    <m/>
  </r>
  <r>
    <x v="1"/>
    <x v="2"/>
    <x v="8"/>
    <x v="71"/>
    <n v="27981"/>
    <m/>
  </r>
  <r>
    <x v="2"/>
    <x v="2"/>
    <x v="8"/>
    <x v="71"/>
    <n v="16834"/>
    <m/>
  </r>
  <r>
    <x v="3"/>
    <x v="2"/>
    <x v="8"/>
    <x v="71"/>
    <n v="44709"/>
    <m/>
  </r>
  <r>
    <x v="4"/>
    <x v="2"/>
    <x v="8"/>
    <x v="71"/>
    <n v="25035"/>
    <m/>
  </r>
  <r>
    <x v="5"/>
    <x v="2"/>
    <x v="8"/>
    <x v="71"/>
    <n v="44725"/>
    <m/>
  </r>
  <r>
    <x v="6"/>
    <x v="2"/>
    <x v="8"/>
    <x v="71"/>
    <n v="45850"/>
    <m/>
  </r>
  <r>
    <x v="7"/>
    <x v="2"/>
    <x v="8"/>
    <x v="71"/>
    <n v="53570"/>
    <m/>
  </r>
  <r>
    <x v="8"/>
    <x v="2"/>
    <x v="8"/>
    <x v="71"/>
    <n v="9062"/>
    <m/>
  </r>
  <r>
    <x v="9"/>
    <x v="2"/>
    <x v="8"/>
    <x v="71"/>
    <n v="13586"/>
    <m/>
  </r>
  <r>
    <x v="10"/>
    <x v="2"/>
    <x v="8"/>
    <x v="71"/>
    <n v="3456"/>
    <m/>
  </r>
  <r>
    <x v="11"/>
    <x v="2"/>
    <x v="8"/>
    <x v="71"/>
    <n v="3449"/>
    <m/>
  </r>
  <r>
    <x v="12"/>
    <x v="2"/>
    <x v="8"/>
    <x v="71"/>
    <n v="64191"/>
    <m/>
  </r>
  <r>
    <x v="13"/>
    <x v="2"/>
    <x v="8"/>
    <x v="71"/>
    <n v="27671"/>
    <m/>
  </r>
  <r>
    <x v="14"/>
    <x v="2"/>
    <x v="8"/>
    <x v="71"/>
    <n v="20307"/>
    <m/>
  </r>
  <r>
    <x v="15"/>
    <x v="2"/>
    <x v="8"/>
    <x v="71"/>
    <n v="12687"/>
    <m/>
  </r>
  <r>
    <x v="16"/>
    <x v="2"/>
    <x v="8"/>
    <x v="71"/>
    <n v="13080"/>
    <m/>
  </r>
  <r>
    <x v="0"/>
    <x v="2"/>
    <x v="8"/>
    <x v="72"/>
    <n v="138780"/>
    <m/>
  </r>
  <r>
    <x v="1"/>
    <x v="2"/>
    <x v="8"/>
    <x v="72"/>
    <n v="186060"/>
    <m/>
  </r>
  <r>
    <x v="2"/>
    <x v="2"/>
    <x v="8"/>
    <x v="72"/>
    <n v="160549"/>
    <m/>
  </r>
  <r>
    <x v="3"/>
    <x v="2"/>
    <x v="8"/>
    <x v="72"/>
    <n v="73534"/>
    <m/>
  </r>
  <r>
    <x v="4"/>
    <x v="2"/>
    <x v="8"/>
    <x v="72"/>
    <n v="178585"/>
    <m/>
  </r>
  <r>
    <x v="5"/>
    <x v="2"/>
    <x v="8"/>
    <x v="72"/>
    <n v="158125"/>
    <m/>
  </r>
  <r>
    <x v="6"/>
    <x v="2"/>
    <x v="8"/>
    <x v="72"/>
    <n v="150500"/>
    <m/>
  </r>
  <r>
    <x v="7"/>
    <x v="2"/>
    <x v="8"/>
    <x v="72"/>
    <n v="200232"/>
    <m/>
  </r>
  <r>
    <x v="8"/>
    <x v="2"/>
    <x v="8"/>
    <x v="72"/>
    <n v="108570"/>
    <m/>
  </r>
  <r>
    <x v="9"/>
    <x v="2"/>
    <x v="8"/>
    <x v="72"/>
    <n v="63426"/>
    <m/>
  </r>
  <r>
    <x v="10"/>
    <x v="2"/>
    <x v="8"/>
    <x v="72"/>
    <n v="42395"/>
    <m/>
  </r>
  <r>
    <x v="11"/>
    <x v="2"/>
    <x v="8"/>
    <x v="72"/>
    <n v="13055"/>
    <m/>
  </r>
  <r>
    <x v="12"/>
    <x v="2"/>
    <x v="8"/>
    <x v="72"/>
    <n v="48271"/>
    <m/>
  </r>
  <r>
    <x v="13"/>
    <x v="2"/>
    <x v="8"/>
    <x v="72"/>
    <n v="22511"/>
    <m/>
  </r>
  <r>
    <x v="14"/>
    <x v="2"/>
    <x v="8"/>
    <x v="72"/>
    <n v="47356"/>
    <m/>
  </r>
  <r>
    <x v="15"/>
    <x v="2"/>
    <x v="8"/>
    <x v="72"/>
    <n v="41905"/>
    <m/>
  </r>
  <r>
    <x v="16"/>
    <x v="2"/>
    <x v="8"/>
    <x v="72"/>
    <n v="49843"/>
    <m/>
  </r>
  <r>
    <x v="17"/>
    <x v="2"/>
    <x v="8"/>
    <x v="72"/>
    <n v="50185"/>
    <m/>
  </r>
  <r>
    <x v="18"/>
    <x v="2"/>
    <x v="8"/>
    <x v="72"/>
    <n v="63106"/>
    <m/>
  </r>
  <r>
    <x v="0"/>
    <x v="2"/>
    <x v="8"/>
    <x v="73"/>
    <n v="100591"/>
    <m/>
  </r>
  <r>
    <x v="1"/>
    <x v="2"/>
    <x v="8"/>
    <x v="73"/>
    <n v="139911"/>
    <m/>
  </r>
  <r>
    <x v="2"/>
    <x v="2"/>
    <x v="8"/>
    <x v="73"/>
    <n v="86372"/>
    <m/>
  </r>
  <r>
    <x v="3"/>
    <x v="2"/>
    <x v="8"/>
    <x v="73"/>
    <n v="68309"/>
    <m/>
  </r>
  <r>
    <x v="4"/>
    <x v="2"/>
    <x v="8"/>
    <x v="73"/>
    <n v="106463"/>
    <m/>
  </r>
  <r>
    <x v="5"/>
    <x v="2"/>
    <x v="8"/>
    <x v="73"/>
    <n v="86395"/>
    <m/>
  </r>
  <r>
    <x v="6"/>
    <x v="2"/>
    <x v="8"/>
    <x v="73"/>
    <n v="90715"/>
    <m/>
  </r>
  <r>
    <x v="7"/>
    <x v="2"/>
    <x v="8"/>
    <x v="73"/>
    <n v="105725"/>
    <m/>
  </r>
  <r>
    <x v="8"/>
    <x v="2"/>
    <x v="8"/>
    <x v="73"/>
    <n v="132827"/>
    <m/>
  </r>
  <r>
    <x v="9"/>
    <x v="2"/>
    <x v="8"/>
    <x v="73"/>
    <n v="86113"/>
    <m/>
  </r>
  <r>
    <x v="10"/>
    <x v="2"/>
    <x v="8"/>
    <x v="73"/>
    <n v="60133"/>
    <m/>
  </r>
  <r>
    <x v="11"/>
    <x v="2"/>
    <x v="8"/>
    <x v="73"/>
    <n v="43997"/>
    <m/>
  </r>
  <r>
    <x v="12"/>
    <x v="2"/>
    <x v="8"/>
    <x v="73"/>
    <n v="188818"/>
    <m/>
  </r>
  <r>
    <x v="13"/>
    <x v="2"/>
    <x v="8"/>
    <x v="73"/>
    <n v="75076"/>
    <m/>
  </r>
  <r>
    <x v="14"/>
    <x v="2"/>
    <x v="8"/>
    <x v="73"/>
    <n v="125174"/>
    <m/>
  </r>
  <r>
    <x v="15"/>
    <x v="2"/>
    <x v="8"/>
    <x v="73"/>
    <n v="23192"/>
    <m/>
  </r>
  <r>
    <x v="16"/>
    <x v="2"/>
    <x v="8"/>
    <x v="73"/>
    <n v="37311"/>
    <m/>
  </r>
  <r>
    <x v="17"/>
    <x v="2"/>
    <x v="8"/>
    <x v="73"/>
    <n v="53218"/>
    <m/>
  </r>
  <r>
    <x v="18"/>
    <x v="2"/>
    <x v="8"/>
    <x v="73"/>
    <n v="74202"/>
    <m/>
  </r>
  <r>
    <x v="0"/>
    <x v="2"/>
    <x v="9"/>
    <x v="59"/>
    <n v="12074"/>
    <m/>
  </r>
  <r>
    <x v="1"/>
    <x v="2"/>
    <x v="9"/>
    <x v="59"/>
    <n v="11046"/>
    <m/>
  </r>
  <r>
    <x v="2"/>
    <x v="2"/>
    <x v="9"/>
    <x v="59"/>
    <n v="9890"/>
    <m/>
  </r>
  <r>
    <x v="3"/>
    <x v="2"/>
    <x v="9"/>
    <x v="59"/>
    <n v="9367"/>
    <m/>
  </r>
  <r>
    <x v="4"/>
    <x v="2"/>
    <x v="9"/>
    <x v="59"/>
    <n v="10672"/>
    <m/>
  </r>
  <r>
    <x v="5"/>
    <x v="2"/>
    <x v="9"/>
    <x v="59"/>
    <n v="1090"/>
    <m/>
  </r>
  <r>
    <x v="6"/>
    <x v="2"/>
    <x v="9"/>
    <x v="59"/>
    <n v="1177"/>
    <m/>
  </r>
  <r>
    <x v="7"/>
    <x v="2"/>
    <x v="9"/>
    <x v="59"/>
    <n v="7808"/>
    <m/>
  </r>
  <r>
    <x v="8"/>
    <x v="2"/>
    <x v="9"/>
    <x v="59"/>
    <n v="5905"/>
    <m/>
  </r>
  <r>
    <x v="9"/>
    <x v="2"/>
    <x v="9"/>
    <x v="59"/>
    <n v="8471"/>
    <m/>
  </r>
  <r>
    <x v="10"/>
    <x v="2"/>
    <x v="9"/>
    <x v="59"/>
    <n v="6821"/>
    <m/>
  </r>
  <r>
    <x v="11"/>
    <x v="2"/>
    <x v="9"/>
    <x v="59"/>
    <n v="348"/>
    <m/>
  </r>
  <r>
    <x v="12"/>
    <x v="2"/>
    <x v="9"/>
    <x v="59"/>
    <n v="3862"/>
    <m/>
  </r>
  <r>
    <x v="13"/>
    <x v="2"/>
    <x v="9"/>
    <x v="59"/>
    <n v="488"/>
    <m/>
  </r>
  <r>
    <x v="14"/>
    <x v="2"/>
    <x v="9"/>
    <x v="59"/>
    <n v="3062"/>
    <m/>
  </r>
  <r>
    <x v="15"/>
    <x v="2"/>
    <x v="9"/>
    <x v="59"/>
    <n v="6529"/>
    <m/>
  </r>
  <r>
    <x v="16"/>
    <x v="2"/>
    <x v="9"/>
    <x v="59"/>
    <n v="9537"/>
    <m/>
  </r>
  <r>
    <x v="17"/>
    <x v="2"/>
    <x v="9"/>
    <x v="59"/>
    <n v="4699"/>
    <m/>
  </r>
  <r>
    <x v="18"/>
    <x v="2"/>
    <x v="9"/>
    <x v="59"/>
    <n v="17395"/>
    <m/>
  </r>
  <r>
    <x v="0"/>
    <x v="2"/>
    <x v="9"/>
    <x v="74"/>
    <n v="2018"/>
    <m/>
  </r>
  <r>
    <x v="1"/>
    <x v="2"/>
    <x v="9"/>
    <x v="74"/>
    <n v="1568"/>
    <m/>
  </r>
  <r>
    <x v="2"/>
    <x v="2"/>
    <x v="9"/>
    <x v="74"/>
    <n v="1847"/>
    <m/>
  </r>
  <r>
    <x v="3"/>
    <x v="2"/>
    <x v="9"/>
    <x v="74"/>
    <n v="991"/>
    <m/>
  </r>
  <r>
    <x v="4"/>
    <x v="2"/>
    <x v="9"/>
    <x v="74"/>
    <n v="1157"/>
    <m/>
  </r>
  <r>
    <x v="5"/>
    <x v="2"/>
    <x v="9"/>
    <x v="74"/>
    <n v="952"/>
    <m/>
  </r>
  <r>
    <x v="6"/>
    <x v="2"/>
    <x v="9"/>
    <x v="74"/>
    <n v="1028"/>
    <m/>
  </r>
  <r>
    <x v="7"/>
    <x v="2"/>
    <x v="9"/>
    <x v="74"/>
    <n v="779"/>
    <m/>
  </r>
  <r>
    <x v="8"/>
    <x v="2"/>
    <x v="9"/>
    <x v="74"/>
    <n v="1286"/>
    <m/>
  </r>
  <r>
    <x v="9"/>
    <x v="2"/>
    <x v="9"/>
    <x v="74"/>
    <n v="2191"/>
    <m/>
  </r>
  <r>
    <x v="10"/>
    <x v="2"/>
    <x v="9"/>
    <x v="74"/>
    <n v="1196"/>
    <m/>
  </r>
  <r>
    <x v="11"/>
    <x v="2"/>
    <x v="9"/>
    <x v="74"/>
    <n v="428"/>
    <m/>
  </r>
  <r>
    <x v="12"/>
    <x v="2"/>
    <x v="9"/>
    <x v="74"/>
    <n v="410"/>
    <m/>
  </r>
  <r>
    <x v="13"/>
    <x v="2"/>
    <x v="9"/>
    <x v="74"/>
    <n v="185"/>
    <m/>
  </r>
  <r>
    <x v="14"/>
    <x v="2"/>
    <x v="9"/>
    <x v="74"/>
    <n v="345"/>
    <m/>
  </r>
  <r>
    <x v="15"/>
    <x v="2"/>
    <x v="9"/>
    <x v="74"/>
    <n v="511"/>
    <m/>
  </r>
  <r>
    <x v="16"/>
    <x v="2"/>
    <x v="9"/>
    <x v="74"/>
    <n v="899"/>
    <m/>
  </r>
  <r>
    <x v="17"/>
    <x v="2"/>
    <x v="9"/>
    <x v="74"/>
    <n v="888"/>
    <m/>
  </r>
  <r>
    <x v="18"/>
    <x v="2"/>
    <x v="9"/>
    <x v="74"/>
    <n v="1500"/>
    <m/>
  </r>
  <r>
    <x v="0"/>
    <x v="2"/>
    <x v="9"/>
    <x v="75"/>
    <n v="12543"/>
    <m/>
  </r>
  <r>
    <x v="1"/>
    <x v="2"/>
    <x v="9"/>
    <x v="75"/>
    <n v="15367"/>
    <m/>
  </r>
  <r>
    <x v="2"/>
    <x v="2"/>
    <x v="9"/>
    <x v="75"/>
    <n v="17896"/>
    <m/>
  </r>
  <r>
    <x v="3"/>
    <x v="2"/>
    <x v="9"/>
    <x v="75"/>
    <n v="9163"/>
    <m/>
  </r>
  <r>
    <x v="4"/>
    <x v="2"/>
    <x v="9"/>
    <x v="75"/>
    <n v="10226"/>
    <m/>
  </r>
  <r>
    <x v="5"/>
    <x v="2"/>
    <x v="9"/>
    <x v="75"/>
    <n v="9600"/>
    <m/>
  </r>
  <r>
    <x v="6"/>
    <x v="2"/>
    <x v="9"/>
    <x v="75"/>
    <n v="10368"/>
    <m/>
  </r>
  <r>
    <x v="7"/>
    <x v="2"/>
    <x v="9"/>
    <x v="75"/>
    <n v="19893"/>
    <m/>
  </r>
  <r>
    <x v="8"/>
    <x v="2"/>
    <x v="9"/>
    <x v="75"/>
    <n v="10546"/>
    <m/>
  </r>
  <r>
    <x v="9"/>
    <x v="2"/>
    <x v="9"/>
    <x v="75"/>
    <n v="17205"/>
    <m/>
  </r>
  <r>
    <x v="10"/>
    <x v="2"/>
    <x v="9"/>
    <x v="75"/>
    <n v="3887"/>
    <m/>
  </r>
  <r>
    <x v="11"/>
    <x v="2"/>
    <x v="9"/>
    <x v="75"/>
    <n v="3340"/>
    <m/>
  </r>
  <r>
    <x v="12"/>
    <x v="2"/>
    <x v="9"/>
    <x v="75"/>
    <n v="8288"/>
    <m/>
  </r>
  <r>
    <x v="13"/>
    <x v="2"/>
    <x v="9"/>
    <x v="75"/>
    <n v="1867"/>
    <m/>
  </r>
  <r>
    <x v="14"/>
    <x v="2"/>
    <x v="9"/>
    <x v="75"/>
    <n v="3894"/>
    <m/>
  </r>
  <r>
    <x v="15"/>
    <x v="2"/>
    <x v="9"/>
    <x v="75"/>
    <n v="20217"/>
    <m/>
  </r>
  <r>
    <x v="16"/>
    <x v="2"/>
    <x v="9"/>
    <x v="75"/>
    <n v="15270"/>
    <m/>
  </r>
  <r>
    <x v="17"/>
    <x v="2"/>
    <x v="9"/>
    <x v="75"/>
    <n v="12533"/>
    <m/>
  </r>
  <r>
    <x v="18"/>
    <x v="2"/>
    <x v="9"/>
    <x v="75"/>
    <n v="2720"/>
    <m/>
  </r>
  <r>
    <x v="0"/>
    <x v="2"/>
    <x v="9"/>
    <x v="76"/>
    <n v="2908"/>
    <m/>
  </r>
  <r>
    <x v="1"/>
    <x v="2"/>
    <x v="9"/>
    <x v="76"/>
    <n v="1771"/>
    <m/>
  </r>
  <r>
    <x v="2"/>
    <x v="2"/>
    <x v="9"/>
    <x v="76"/>
    <n v="953"/>
    <m/>
  </r>
  <r>
    <x v="3"/>
    <x v="2"/>
    <x v="9"/>
    <x v="76"/>
    <n v="1873"/>
    <m/>
  </r>
  <r>
    <x v="4"/>
    <x v="2"/>
    <x v="9"/>
    <x v="76"/>
    <n v="1832"/>
    <m/>
  </r>
  <r>
    <x v="5"/>
    <x v="2"/>
    <x v="9"/>
    <x v="76"/>
    <n v="1001"/>
    <m/>
  </r>
  <r>
    <x v="6"/>
    <x v="2"/>
    <x v="9"/>
    <x v="76"/>
    <n v="1081"/>
    <m/>
  </r>
  <r>
    <x v="7"/>
    <x v="2"/>
    <x v="9"/>
    <x v="76"/>
    <n v="1576"/>
    <m/>
  </r>
  <r>
    <x v="8"/>
    <x v="2"/>
    <x v="9"/>
    <x v="76"/>
    <n v="1511"/>
    <m/>
  </r>
  <r>
    <x v="9"/>
    <x v="2"/>
    <x v="9"/>
    <x v="76"/>
    <n v="1695"/>
    <m/>
  </r>
  <r>
    <x v="10"/>
    <x v="2"/>
    <x v="9"/>
    <x v="76"/>
    <n v="1450"/>
    <m/>
  </r>
  <r>
    <x v="11"/>
    <x v="2"/>
    <x v="9"/>
    <x v="76"/>
    <n v="1111"/>
    <m/>
  </r>
  <r>
    <x v="12"/>
    <x v="2"/>
    <x v="9"/>
    <x v="76"/>
    <n v="1558"/>
    <m/>
  </r>
  <r>
    <x v="13"/>
    <x v="2"/>
    <x v="9"/>
    <x v="76"/>
    <n v="673"/>
    <m/>
  </r>
  <r>
    <x v="14"/>
    <x v="2"/>
    <x v="9"/>
    <x v="76"/>
    <n v="1085"/>
    <m/>
  </r>
  <r>
    <x v="15"/>
    <x v="2"/>
    <x v="9"/>
    <x v="76"/>
    <n v="1699"/>
    <m/>
  </r>
  <r>
    <x v="16"/>
    <x v="2"/>
    <x v="9"/>
    <x v="76"/>
    <n v="2961"/>
    <m/>
  </r>
  <r>
    <x v="17"/>
    <x v="2"/>
    <x v="9"/>
    <x v="76"/>
    <n v="1752"/>
    <m/>
  </r>
  <r>
    <x v="18"/>
    <x v="2"/>
    <x v="9"/>
    <x v="76"/>
    <n v="1802"/>
    <m/>
  </r>
  <r>
    <x v="0"/>
    <x v="2"/>
    <x v="9"/>
    <x v="77"/>
    <n v="2615"/>
    <m/>
  </r>
  <r>
    <x v="1"/>
    <x v="2"/>
    <x v="9"/>
    <x v="77"/>
    <n v="3029"/>
    <m/>
  </r>
  <r>
    <x v="2"/>
    <x v="2"/>
    <x v="9"/>
    <x v="77"/>
    <n v="3630"/>
    <m/>
  </r>
  <r>
    <x v="3"/>
    <x v="2"/>
    <x v="9"/>
    <x v="77"/>
    <n v="2485"/>
    <m/>
  </r>
  <r>
    <x v="4"/>
    <x v="2"/>
    <x v="9"/>
    <x v="77"/>
    <n v="2766"/>
    <m/>
  </r>
  <r>
    <x v="5"/>
    <x v="2"/>
    <x v="9"/>
    <x v="77"/>
    <n v="2569"/>
    <m/>
  </r>
  <r>
    <x v="6"/>
    <x v="2"/>
    <x v="9"/>
    <x v="77"/>
    <n v="2775"/>
    <m/>
  </r>
  <r>
    <x v="7"/>
    <x v="2"/>
    <x v="9"/>
    <x v="77"/>
    <n v="1567"/>
    <m/>
  </r>
  <r>
    <x v="8"/>
    <x v="2"/>
    <x v="9"/>
    <x v="77"/>
    <n v="1897"/>
    <m/>
  </r>
  <r>
    <x v="9"/>
    <x v="2"/>
    <x v="9"/>
    <x v="77"/>
    <n v="2549"/>
    <m/>
  </r>
  <r>
    <x v="10"/>
    <x v="2"/>
    <x v="9"/>
    <x v="77"/>
    <n v="1578"/>
    <m/>
  </r>
  <r>
    <x v="11"/>
    <x v="2"/>
    <x v="9"/>
    <x v="77"/>
    <n v="1210"/>
    <m/>
  </r>
  <r>
    <x v="12"/>
    <x v="2"/>
    <x v="9"/>
    <x v="77"/>
    <n v="1492"/>
    <m/>
  </r>
  <r>
    <x v="13"/>
    <x v="2"/>
    <x v="9"/>
    <x v="77"/>
    <n v="813"/>
    <m/>
  </r>
  <r>
    <x v="14"/>
    <x v="2"/>
    <x v="9"/>
    <x v="77"/>
    <n v="1120"/>
    <m/>
  </r>
  <r>
    <x v="15"/>
    <x v="2"/>
    <x v="9"/>
    <x v="77"/>
    <n v="1279"/>
    <m/>
  </r>
  <r>
    <x v="16"/>
    <x v="2"/>
    <x v="9"/>
    <x v="77"/>
    <n v="1348"/>
    <m/>
  </r>
  <r>
    <x v="17"/>
    <x v="2"/>
    <x v="9"/>
    <x v="77"/>
    <n v="3476"/>
    <m/>
  </r>
  <r>
    <x v="18"/>
    <x v="2"/>
    <x v="9"/>
    <x v="77"/>
    <n v="1899"/>
    <m/>
  </r>
  <r>
    <x v="0"/>
    <x v="2"/>
    <x v="9"/>
    <x v="78"/>
    <n v="8374"/>
    <m/>
  </r>
  <r>
    <x v="1"/>
    <x v="2"/>
    <x v="9"/>
    <x v="78"/>
    <n v="5795"/>
    <m/>
  </r>
  <r>
    <x v="2"/>
    <x v="2"/>
    <x v="9"/>
    <x v="78"/>
    <n v="4738"/>
    <m/>
  </r>
  <r>
    <x v="3"/>
    <x v="2"/>
    <x v="9"/>
    <x v="78"/>
    <n v="4679"/>
    <m/>
  </r>
  <r>
    <x v="4"/>
    <x v="2"/>
    <x v="9"/>
    <x v="78"/>
    <n v="5764"/>
    <m/>
  </r>
  <r>
    <x v="5"/>
    <x v="2"/>
    <x v="9"/>
    <x v="78"/>
    <n v="5342"/>
    <m/>
  </r>
  <r>
    <x v="6"/>
    <x v="2"/>
    <x v="9"/>
    <x v="78"/>
    <n v="5770"/>
    <m/>
  </r>
  <r>
    <x v="7"/>
    <x v="2"/>
    <x v="9"/>
    <x v="78"/>
    <n v="5192"/>
    <m/>
  </r>
  <r>
    <x v="8"/>
    <x v="2"/>
    <x v="9"/>
    <x v="78"/>
    <n v="4028"/>
    <m/>
  </r>
  <r>
    <x v="9"/>
    <x v="2"/>
    <x v="9"/>
    <x v="78"/>
    <n v="3748"/>
    <m/>
  </r>
  <r>
    <x v="10"/>
    <x v="2"/>
    <x v="9"/>
    <x v="78"/>
    <n v="3168"/>
    <m/>
  </r>
  <r>
    <x v="11"/>
    <x v="2"/>
    <x v="9"/>
    <x v="78"/>
    <n v="1872"/>
    <m/>
  </r>
  <r>
    <x v="13"/>
    <x v="2"/>
    <x v="9"/>
    <x v="78"/>
    <n v="1423"/>
    <m/>
  </r>
  <r>
    <x v="14"/>
    <x v="2"/>
    <x v="9"/>
    <x v="78"/>
    <n v="163"/>
    <m/>
  </r>
  <r>
    <x v="15"/>
    <x v="2"/>
    <x v="9"/>
    <x v="78"/>
    <n v="4419"/>
    <m/>
  </r>
  <r>
    <x v="16"/>
    <x v="2"/>
    <x v="9"/>
    <x v="78"/>
    <n v="5015"/>
    <m/>
  </r>
  <r>
    <x v="17"/>
    <x v="2"/>
    <x v="9"/>
    <x v="78"/>
    <n v="8842"/>
    <m/>
  </r>
  <r>
    <x v="18"/>
    <x v="2"/>
    <x v="9"/>
    <x v="78"/>
    <n v="2236"/>
    <m/>
  </r>
  <r>
    <x v="0"/>
    <x v="2"/>
    <x v="9"/>
    <x v="73"/>
    <n v="7428"/>
    <m/>
  </r>
  <r>
    <x v="1"/>
    <x v="2"/>
    <x v="9"/>
    <x v="73"/>
    <n v="7802"/>
    <m/>
  </r>
  <r>
    <x v="2"/>
    <x v="2"/>
    <x v="9"/>
    <x v="73"/>
    <n v="11449"/>
    <m/>
  </r>
  <r>
    <x v="3"/>
    <x v="2"/>
    <x v="9"/>
    <x v="73"/>
    <n v="8519"/>
    <m/>
  </r>
  <r>
    <x v="4"/>
    <x v="2"/>
    <x v="9"/>
    <x v="73"/>
    <n v="7245"/>
    <m/>
  </r>
  <r>
    <x v="5"/>
    <x v="2"/>
    <x v="9"/>
    <x v="73"/>
    <n v="10499"/>
    <m/>
  </r>
  <r>
    <x v="6"/>
    <x v="2"/>
    <x v="9"/>
    <x v="73"/>
    <n v="11574"/>
    <m/>
  </r>
  <r>
    <x v="7"/>
    <x v="2"/>
    <x v="9"/>
    <x v="73"/>
    <n v="17031"/>
    <m/>
  </r>
  <r>
    <x v="8"/>
    <x v="2"/>
    <x v="9"/>
    <x v="73"/>
    <n v="3868"/>
    <m/>
  </r>
  <r>
    <x v="9"/>
    <x v="2"/>
    <x v="9"/>
    <x v="73"/>
    <n v="7937"/>
    <m/>
  </r>
  <r>
    <x v="10"/>
    <x v="2"/>
    <x v="9"/>
    <x v="73"/>
    <n v="3701"/>
    <m/>
  </r>
  <r>
    <x v="11"/>
    <x v="2"/>
    <x v="9"/>
    <x v="73"/>
    <n v="6073"/>
    <m/>
  </r>
  <r>
    <x v="12"/>
    <x v="2"/>
    <x v="9"/>
    <x v="73"/>
    <n v="15610"/>
    <m/>
  </r>
  <r>
    <x v="13"/>
    <x v="2"/>
    <x v="9"/>
    <x v="73"/>
    <n v="5449"/>
    <m/>
  </r>
  <r>
    <x v="14"/>
    <x v="2"/>
    <x v="9"/>
    <x v="73"/>
    <n v="10924"/>
    <m/>
  </r>
  <r>
    <x v="15"/>
    <x v="2"/>
    <x v="9"/>
    <x v="73"/>
    <n v="6611"/>
    <m/>
  </r>
  <r>
    <x v="16"/>
    <x v="2"/>
    <x v="9"/>
    <x v="73"/>
    <n v="20334"/>
    <m/>
  </r>
  <r>
    <x v="17"/>
    <x v="2"/>
    <x v="9"/>
    <x v="73"/>
    <n v="36392"/>
    <m/>
  </r>
  <r>
    <x v="18"/>
    <x v="2"/>
    <x v="9"/>
    <x v="73"/>
    <n v="1933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2">
  <r>
    <x v="0"/>
    <s v="Sub-Vegetal"/>
    <x v="0"/>
    <x v="0"/>
    <n v="792239"/>
    <n v="172952"/>
    <n v="4580.6871270641568"/>
  </r>
  <r>
    <x v="1"/>
    <s v="Sub-Vegetal"/>
    <x v="0"/>
    <x v="0"/>
    <n v="701168"/>
    <n v="151875"/>
    <n v="4616.7440329218107"/>
  </r>
  <r>
    <x v="2"/>
    <s v="Sub-Vegetal"/>
    <x v="0"/>
    <x v="0"/>
    <n v="720193"/>
    <n v="148971"/>
    <n v="4834.4510005303046"/>
  </r>
  <r>
    <x v="3"/>
    <s v="Sub-Vegetal"/>
    <x v="0"/>
    <x v="0"/>
    <n v="676775"/>
    <n v="138202"/>
    <n v="4896.998596257652"/>
  </r>
  <r>
    <x v="4"/>
    <s v="Sub-Vegetal"/>
    <x v="0"/>
    <x v="0"/>
    <n v="787119"/>
    <n v="154203"/>
    <n v="5104.4337658800414"/>
  </r>
  <r>
    <x v="5"/>
    <s v="Sub-Vegetal"/>
    <x v="0"/>
    <x v="0"/>
    <n v="668164"/>
    <n v="134294"/>
    <n v="4975.3823700239773"/>
  </r>
  <r>
    <x v="6"/>
    <s v="Sub-Vegetal"/>
    <x v="0"/>
    <x v="0"/>
    <n v="678890"/>
    <n v="137404"/>
    <n v="4940.8314168437601"/>
  </r>
  <r>
    <x v="7"/>
    <s v="Sub-Vegetal"/>
    <x v="0"/>
    <x v="0"/>
    <n v="974091"/>
    <n v="198780"/>
    <n v="4900.3471174162396"/>
  </r>
  <r>
    <x v="8"/>
    <s v="Sub-Vegetal"/>
    <x v="0"/>
    <x v="0"/>
    <n v="1004518"/>
    <n v="215979"/>
    <n v="4650.9984767037531"/>
  </r>
  <r>
    <x v="9"/>
    <s v="Sub-Vegetal"/>
    <x v="0"/>
    <x v="0"/>
    <n v="1122807"/>
    <n v="226829"/>
    <n v="4950.0152096954089"/>
  </r>
  <r>
    <x v="10"/>
    <s v="Sub-Vegetal"/>
    <x v="0"/>
    <x v="0"/>
    <n v="1048282"/>
    <n v="207396"/>
    <n v="5054.4947829273469"/>
  </r>
  <r>
    <x v="11"/>
    <s v="Sub-Vegetal"/>
    <x v="0"/>
    <x v="0"/>
    <n v="1360650"/>
    <n v="263000"/>
    <n v="5173.5741444866926"/>
  </r>
  <r>
    <x v="12"/>
    <s v="Sub-Vegetal"/>
    <x v="0"/>
    <x v="0"/>
    <n v="1193957"/>
    <n v="263738"/>
    <n v="4527.0571552070614"/>
  </r>
  <r>
    <x v="13"/>
    <s v="Sub-Vegetal"/>
    <x v="0"/>
    <x v="0"/>
    <n v="723412"/>
    <n v="180454"/>
    <n v="4008.8443592272824"/>
  </r>
  <r>
    <x v="14"/>
    <s v="Sub-Vegetal"/>
    <x v="0"/>
    <x v="0"/>
    <n v="845254"/>
    <n v="165334"/>
    <n v="5112.4027725694659"/>
  </r>
  <r>
    <x v="15"/>
    <s v="Sub-Vegetal"/>
    <x v="0"/>
    <x v="0"/>
    <n v="821070"/>
    <n v="170827"/>
    <n v="4806.4416046643682"/>
  </r>
  <r>
    <x v="16"/>
    <s v="Sub-Vegetal"/>
    <x v="0"/>
    <x v="0"/>
    <n v="1084012"/>
    <n v="214930"/>
    <n v="5043.558367840692"/>
  </r>
  <r>
    <x v="17"/>
    <s v="Sub-Vegetal"/>
    <x v="0"/>
    <x v="0"/>
    <n v="1158056"/>
    <n v="226597"/>
    <n v="5110.641358888246"/>
  </r>
  <r>
    <x v="18"/>
    <s v="Sub-Vegetal"/>
    <x v="0"/>
    <x v="0"/>
    <n v="836024"/>
    <n v="162894"/>
    <n v="5132.319176888037"/>
  </r>
  <r>
    <x v="19"/>
    <s v="Sub-Vegetal"/>
    <x v="0"/>
    <x v="0"/>
    <n v="498469"/>
    <n v="126085"/>
    <n v="3953.4361740095969"/>
  </r>
  <r>
    <x v="20"/>
    <s v="Sub-Vegetal"/>
    <x v="0"/>
    <x v="0"/>
    <n v="588587"/>
    <n v="168659"/>
    <n v="3489.8048725534954"/>
  </r>
  <r>
    <x v="21"/>
    <s v="Sub-Vegetal"/>
    <x v="0"/>
    <x v="0"/>
    <n v="699238"/>
    <n v="170654"/>
    <n v="4097.4017602868962"/>
  </r>
  <r>
    <x v="22"/>
    <s v="Sub-Vegetal"/>
    <x v="0"/>
    <x v="0"/>
    <n v="516752"/>
    <n v="150251"/>
    <n v="3439.2583077650065"/>
  </r>
  <r>
    <x v="23"/>
    <s v="Sub-Vegetal"/>
    <x v="0"/>
    <x v="0"/>
    <n v="704531"/>
    <n v="173347"/>
    <n v="4064.2814701148568"/>
  </r>
  <r>
    <x v="24"/>
    <s v="Sub-Vegetal"/>
    <x v="0"/>
    <x v="0"/>
    <n v="593932"/>
    <n v="186022"/>
    <n v="3192.8051520787863"/>
  </r>
  <r>
    <x v="25"/>
    <s v="Sub-Vegetal"/>
    <x v="0"/>
    <x v="0"/>
    <n v="610975"/>
    <n v="128972"/>
    <n v="4737.2685544149117"/>
  </r>
  <r>
    <x v="26"/>
    <s v="Sub-Vegetal"/>
    <x v="0"/>
    <x v="0"/>
    <n v="618625"/>
    <n v="135604"/>
    <n v="4561.9966962626477"/>
  </r>
  <r>
    <x v="27"/>
    <s v="Sub-Vegetal"/>
    <x v="0"/>
    <x v="0"/>
    <n v="611475.22"/>
    <n v="136352"/>
    <n v="4484.534293593053"/>
  </r>
  <r>
    <x v="0"/>
    <s v="Sub-Vegetal"/>
    <x v="0"/>
    <x v="1"/>
    <n v="1199219"/>
    <n v="423557"/>
    <n v="2831.3048775017292"/>
  </r>
  <r>
    <x v="1"/>
    <s v="Sub-Vegetal"/>
    <x v="0"/>
    <x v="1"/>
    <n v="983121"/>
    <n v="354958"/>
    <n v="2769.6826103369976"/>
  </r>
  <r>
    <x v="2"/>
    <s v="Sub-Vegetal"/>
    <x v="0"/>
    <x v="1"/>
    <n v="1149452"/>
    <n v="366952"/>
    <n v="3132.4314896771243"/>
  </r>
  <r>
    <x v="3"/>
    <s v="Sub-Vegetal"/>
    <x v="0"/>
    <x v="1"/>
    <n v="1689551"/>
    <n v="482667"/>
    <n v="3500.4485494139853"/>
  </r>
  <r>
    <x v="4"/>
    <s v="Sub-Vegetal"/>
    <x v="0"/>
    <x v="1"/>
    <n v="1801061"/>
    <n v="522252"/>
    <n v="3448.6435667072601"/>
  </r>
  <r>
    <x v="5"/>
    <s v="Sub-Vegetal"/>
    <x v="0"/>
    <x v="1"/>
    <n v="1392029"/>
    <n v="447483"/>
    <n v="3110.7975051566204"/>
  </r>
  <r>
    <x v="6"/>
    <s v="Sub-Vegetal"/>
    <x v="0"/>
    <x v="1"/>
    <n v="1823237"/>
    <n v="531147"/>
    <n v="3432.6410579368799"/>
  </r>
  <r>
    <x v="7"/>
    <s v="Sub-Vegetal"/>
    <x v="0"/>
    <x v="1"/>
    <n v="2126256"/>
    <n v="616284"/>
    <n v="3450.1236442938643"/>
  </r>
  <r>
    <x v="8"/>
    <s v="Sub-Vegetal"/>
    <x v="0"/>
    <x v="1"/>
    <n v="2193460"/>
    <n v="672520"/>
    <n v="3261.553559745435"/>
  </r>
  <r>
    <x v="9"/>
    <s v="Sub-Vegetal"/>
    <x v="0"/>
    <x v="1"/>
    <n v="2336834"/>
    <n v="700871"/>
    <n v="3334.1856061957192"/>
  </r>
  <r>
    <x v="10"/>
    <s v="Sub-Vegetal"/>
    <x v="0"/>
    <x v="1"/>
    <n v="2440778"/>
    <n v="691783"/>
    <n v="3528.242237811568"/>
  </r>
  <r>
    <x v="11"/>
    <s v="Sub-Vegetal"/>
    <x v="0"/>
    <x v="1"/>
    <n v="2995710"/>
    <n v="783314"/>
    <n v="3824.4050278687732"/>
  </r>
  <r>
    <x v="12"/>
    <s v="Sub-Vegetal"/>
    <x v="0"/>
    <x v="1"/>
    <n v="1981931"/>
    <n v="783314"/>
    <n v="2530.1871280227342"/>
  </r>
  <r>
    <x v="13"/>
    <s v="Sub-Vegetal"/>
    <x v="0"/>
    <x v="1"/>
    <n v="2496207"/>
    <n v="799712"/>
    <n v="3121.3824476811651"/>
  </r>
  <r>
    <x v="14"/>
    <s v="Sub-Vegetal"/>
    <x v="0"/>
    <x v="1"/>
    <n v="2117710"/>
    <n v="626560"/>
    <n v="3379.8997701736466"/>
  </r>
  <r>
    <x v="15"/>
    <s v="Sub-Vegetal"/>
    <x v="0"/>
    <x v="1"/>
    <n v="1752513"/>
    <n v="573013"/>
    <n v="3058.4175228136187"/>
  </r>
  <r>
    <x v="16"/>
    <s v="Sub-Vegetal"/>
    <x v="0"/>
    <x v="1"/>
    <n v="2454477"/>
    <n v="639798"/>
    <n v="3836.3311545206457"/>
  </r>
  <r>
    <x v="17"/>
    <s v="Sub-Vegetal"/>
    <x v="0"/>
    <x v="1"/>
    <n v="2271059"/>
    <n v="586318"/>
    <n v="3873.4253425615452"/>
  </r>
  <r>
    <x v="18"/>
    <s v="Sub-Vegetal"/>
    <x v="0"/>
    <x v="1"/>
    <n v="1840306"/>
    <n v="533758"/>
    <n v="3447.8284166232638"/>
  </r>
  <r>
    <x v="19"/>
    <s v="Sub-Vegetal"/>
    <x v="0"/>
    <x v="1"/>
    <n v="1543365"/>
    <n v="457639"/>
    <n v="3372.4507745187798"/>
  </r>
  <r>
    <x v="20"/>
    <s v="Sub-Vegetal"/>
    <x v="0"/>
    <x v="1"/>
    <n v="1282179"/>
    <n v="413628"/>
    <n v="3099.8360845977545"/>
  </r>
  <r>
    <x v="21"/>
    <s v="Sub-Vegetal"/>
    <x v="0"/>
    <x v="1"/>
    <n v="1776252"/>
    <n v="437695"/>
    <n v="4058.1957755971621"/>
  </r>
  <r>
    <x v="22"/>
    <s v="Sub-Vegetal"/>
    <x v="0"/>
    <x v="1"/>
    <n v="1023089"/>
    <n v="340731"/>
    <n v="3002.6296403908068"/>
  </r>
  <r>
    <x v="23"/>
    <s v="Sub-Vegetal"/>
    <x v="0"/>
    <x v="1"/>
    <n v="1636271"/>
    <n v="394408"/>
    <n v="4148.6759903450238"/>
  </r>
  <r>
    <x v="24"/>
    <s v="Sub-Vegetal"/>
    <x v="0"/>
    <x v="1"/>
    <n v="2633976"/>
    <n v="534431"/>
    <n v="4928.5614045592411"/>
  </r>
  <r>
    <x v="25"/>
    <s v="Sub-Vegetal"/>
    <x v="0"/>
    <x v="1"/>
    <n v="2602191"/>
    <n v="611471"/>
    <n v="4255.6245512869791"/>
  </r>
  <r>
    <x v="26"/>
    <s v="Sub-Vegetal"/>
    <x v="0"/>
    <x v="1"/>
    <n v="2759286"/>
    <n v="627814"/>
    <n v="4395.0692402526865"/>
  </r>
  <r>
    <x v="27"/>
    <s v="Sub-Vegetal"/>
    <x v="0"/>
    <x v="1"/>
    <n v="2832021"/>
    <n v="652727"/>
    <n v="4338.7526485038916"/>
  </r>
  <r>
    <x v="0"/>
    <s v="Sub-Vegetal"/>
    <x v="0"/>
    <x v="2"/>
    <n v="420996"/>
    <n v="185492"/>
    <n v="2269.6180967373257"/>
  </r>
  <r>
    <x v="1"/>
    <s v="Sub-Vegetal"/>
    <x v="0"/>
    <x v="2"/>
    <n v="448871"/>
    <n v="182803"/>
    <n v="2455.4903365918503"/>
  </r>
  <r>
    <x v="2"/>
    <s v="Sub-Vegetal"/>
    <x v="0"/>
    <x v="2"/>
    <n v="363874"/>
    <n v="156298"/>
    <n v="2328.0784143111237"/>
  </r>
  <r>
    <x v="3"/>
    <s v="Sub-Vegetal"/>
    <x v="0"/>
    <x v="2"/>
    <n v="581526"/>
    <n v="286697"/>
    <n v="2028.3644405068767"/>
  </r>
  <r>
    <x v="4"/>
    <s v="Sub-Vegetal"/>
    <x v="0"/>
    <x v="2"/>
    <n v="554064"/>
    <n v="265363"/>
    <n v="2087.9474531113983"/>
  </r>
  <r>
    <x v="5"/>
    <s v="Sub-Vegetal"/>
    <x v="0"/>
    <x v="2"/>
    <n v="508652"/>
    <n v="224829"/>
    <n v="2262.3949757371156"/>
  </r>
  <r>
    <x v="6"/>
    <s v="Sub-Vegetal"/>
    <x v="0"/>
    <x v="2"/>
    <n v="614214"/>
    <n v="302084"/>
    <n v="2033.25565074615"/>
  </r>
  <r>
    <x v="7"/>
    <s v="Sub-Vegetal"/>
    <x v="0"/>
    <x v="2"/>
    <n v="563345"/>
    <n v="266991"/>
    <n v="2109.9774898779356"/>
  </r>
  <r>
    <x v="8"/>
    <s v="Sub-Vegetal"/>
    <x v="0"/>
    <x v="2"/>
    <n v="385439"/>
    <n v="179950"/>
    <n v="2141.9227563212003"/>
  </r>
  <r>
    <x v="9"/>
    <s v="Sub-Vegetal"/>
    <x v="0"/>
    <x v="2"/>
    <n v="584376"/>
    <n v="256274"/>
    <n v="2280.2781398034913"/>
  </r>
  <r>
    <x v="10"/>
    <s v="Sub-Vegetal"/>
    <x v="0"/>
    <x v="2"/>
    <n v="471852"/>
    <n v="200019"/>
    <n v="2359.0358915902989"/>
  </r>
  <r>
    <x v="11"/>
    <s v="Sub-Vegetal"/>
    <x v="0"/>
    <x v="2"/>
    <n v="376959"/>
    <n v="190000"/>
    <n v="1983.9947368421053"/>
  </r>
  <r>
    <x v="12"/>
    <s v="Sub-Vegetal"/>
    <x v="0"/>
    <x v="2"/>
    <n v="427868"/>
    <n v="192742"/>
    <n v="2219.9001774392714"/>
  </r>
  <r>
    <x v="13"/>
    <s v="Sub-Vegetal"/>
    <x v="0"/>
    <x v="2"/>
    <n v="472630"/>
    <n v="223934"/>
    <n v="2110.5772236462526"/>
  </r>
  <r>
    <x v="14"/>
    <s v="Sub-Vegetal"/>
    <x v="0"/>
    <x v="2"/>
    <n v="491478"/>
    <n v="232011"/>
    <n v="2118.3392166750714"/>
  </r>
  <r>
    <x v="15"/>
    <s v="Sub-Vegetal"/>
    <x v="0"/>
    <x v="2"/>
    <n v="382959"/>
    <n v="223663"/>
    <n v="1712.214358208555"/>
  </r>
  <r>
    <x v="16"/>
    <s v="Sub-Vegetal"/>
    <x v="0"/>
    <x v="2"/>
    <n v="151929"/>
    <n v="65481"/>
    <n v="2320.1997525999909"/>
  </r>
  <r>
    <x v="17"/>
    <s v="Sub-Vegetal"/>
    <x v="0"/>
    <x v="2"/>
    <n v="131876"/>
    <n v="61245"/>
    <n v="2153.253326802188"/>
  </r>
  <r>
    <x v="18"/>
    <s v="Sub-Vegetal"/>
    <x v="0"/>
    <x v="2"/>
    <n v="66457"/>
    <n v="28522"/>
    <n v="2330.0259448846505"/>
  </r>
  <r>
    <x v="19"/>
    <s v="Sub-Vegetal"/>
    <x v="0"/>
    <x v="2"/>
    <n v="43102"/>
    <n v="19167"/>
    <n v="2248.7608911149373"/>
  </r>
  <r>
    <x v="20"/>
    <s v="Sub-Vegetal"/>
    <x v="0"/>
    <x v="2"/>
    <n v="44524"/>
    <n v="31028"/>
    <n v="1434.9619698336985"/>
  </r>
  <r>
    <x v="21"/>
    <s v="Sub-Vegetal"/>
    <x v="0"/>
    <x v="2"/>
    <n v="44381"/>
    <n v="15499"/>
    <n v="2863.4750629072846"/>
  </r>
  <r>
    <x v="22"/>
    <s v="Sub-Vegetal"/>
    <x v="0"/>
    <x v="2"/>
    <n v="39083"/>
    <n v="13028"/>
    <n v="2999.923242247467"/>
  </r>
  <r>
    <x v="23"/>
    <s v="Sub-Vegetal"/>
    <x v="0"/>
    <x v="2"/>
    <n v="55162.92"/>
    <n v="25996"/>
    <n v="2121.9772272657333"/>
  </r>
  <r>
    <x v="24"/>
    <s v="Sub-Vegetal"/>
    <x v="0"/>
    <x v="2"/>
    <n v="33442"/>
    <n v="11632"/>
    <n v="2875"/>
  </r>
  <r>
    <x v="25"/>
    <s v="Sub-Vegetal"/>
    <x v="0"/>
    <x v="2"/>
    <n v="53505"/>
    <n v="25843"/>
    <n v="2070.3865650272801"/>
  </r>
  <r>
    <x v="26"/>
    <s v="Sub-Vegetal"/>
    <x v="0"/>
    <x v="2"/>
    <n v="41273"/>
    <n v="19132"/>
    <n v="2157.275768346226"/>
  </r>
  <r>
    <x v="27"/>
    <s v="Sub-Vegetal"/>
    <x v="0"/>
    <x v="2"/>
    <n v="42079.55"/>
    <n v="18695"/>
    <n v="2250.845145760899"/>
  </r>
  <r>
    <x v="0"/>
    <s v="Sub-Vegetal"/>
    <x v="1"/>
    <x v="3"/>
    <n v="125"/>
    <n v="220"/>
    <n v="568.18181818181824"/>
  </r>
  <r>
    <x v="1"/>
    <s v="Sub-Vegetal"/>
    <x v="1"/>
    <x v="3"/>
    <n v="54"/>
    <n v="54"/>
    <n v="1000"/>
  </r>
  <r>
    <x v="2"/>
    <s v="Sub-Vegetal"/>
    <x v="1"/>
    <x v="3"/>
    <n v="56"/>
    <n v="55"/>
    <n v="1018.1818181818181"/>
  </r>
  <r>
    <x v="3"/>
    <s v="Sub-Vegetal"/>
    <x v="1"/>
    <x v="3"/>
    <n v="32"/>
    <n v="25"/>
    <n v="1280"/>
  </r>
  <r>
    <x v="4"/>
    <s v="Sub-Vegetal"/>
    <x v="1"/>
    <x v="3"/>
    <n v="23"/>
    <n v="21"/>
    <n v="1095.2380952380954"/>
  </r>
  <r>
    <x v="5"/>
    <s v="Sub-Vegetal"/>
    <x v="1"/>
    <x v="3"/>
    <n v="138"/>
    <n v="185"/>
    <n v="745.94594594594594"/>
  </r>
  <r>
    <x v="6"/>
    <s v="Sub-Vegetal"/>
    <x v="1"/>
    <x v="3"/>
    <n v="224"/>
    <n v="155"/>
    <n v="1445.1612903225805"/>
  </r>
  <r>
    <x v="7"/>
    <s v="Sub-Vegetal"/>
    <x v="1"/>
    <x v="3"/>
    <n v="288"/>
    <n v="198"/>
    <n v="1454.5454545454545"/>
  </r>
  <r>
    <x v="8"/>
    <s v="Sub-Vegetal"/>
    <x v="1"/>
    <x v="3"/>
    <n v="258"/>
    <n v="201"/>
    <n v="1283.5820895522388"/>
  </r>
  <r>
    <x v="9"/>
    <s v="Sub-Vegetal"/>
    <x v="1"/>
    <x v="3"/>
    <n v="256"/>
    <n v="200"/>
    <n v="1280"/>
  </r>
  <r>
    <x v="10"/>
    <s v="Sub-Vegetal"/>
    <x v="1"/>
    <x v="3"/>
    <n v="358"/>
    <n v="283"/>
    <n v="1265.017667844523"/>
  </r>
  <r>
    <x v="11"/>
    <s v="Sub-Vegetal"/>
    <x v="1"/>
    <x v="3"/>
    <n v="598"/>
    <n v="408"/>
    <n v="1465.6862745098038"/>
  </r>
  <r>
    <x v="12"/>
    <s v="Sub-Vegetal"/>
    <x v="1"/>
    <x v="3"/>
    <n v="599"/>
    <n v="640"/>
    <n v="935.9375"/>
  </r>
  <r>
    <x v="13"/>
    <s v="Sub-Vegetal"/>
    <x v="1"/>
    <x v="3"/>
    <n v="610"/>
    <n v="469"/>
    <n v="1300.6396588486141"/>
  </r>
  <r>
    <x v="14"/>
    <s v="Sub-Vegetal"/>
    <x v="1"/>
    <x v="3"/>
    <n v="622"/>
    <n v="415"/>
    <n v="1498.7951807228917"/>
  </r>
  <r>
    <x v="15"/>
    <s v="Sub-Vegetal"/>
    <x v="1"/>
    <x v="3"/>
    <n v="791"/>
    <n v="584"/>
    <n v="1354.4520547945206"/>
  </r>
  <r>
    <x v="16"/>
    <s v="Sub-Vegetal"/>
    <x v="1"/>
    <x v="3"/>
    <n v="282"/>
    <n v="206"/>
    <n v="1368.9320388349515"/>
  </r>
  <r>
    <x v="17"/>
    <s v="Sub-Vegetal"/>
    <x v="1"/>
    <x v="3"/>
    <n v="181"/>
    <n v="125"/>
    <n v="1448"/>
  </r>
  <r>
    <x v="18"/>
    <s v="Sub-Vegetal"/>
    <x v="1"/>
    <x v="3"/>
    <n v="310"/>
    <n v="217"/>
    <n v="1428.5714285714287"/>
  </r>
  <r>
    <x v="19"/>
    <s v="Sub-Vegetal"/>
    <x v="1"/>
    <x v="3"/>
    <n v="202"/>
    <n v="120"/>
    <n v="1683.3333333333333"/>
  </r>
  <r>
    <x v="20"/>
    <s v="Sub-Vegetal"/>
    <x v="1"/>
    <x v="3"/>
    <n v="207"/>
    <n v="130"/>
    <n v="1592.3076923076922"/>
  </r>
  <r>
    <x v="21"/>
    <s v="Sub-Vegetal"/>
    <x v="1"/>
    <x v="3"/>
    <n v="201"/>
    <n v="135"/>
    <n v="1488.8888888888889"/>
  </r>
  <r>
    <x v="22"/>
    <s v="Sub-Vegetal"/>
    <x v="1"/>
    <x v="3"/>
    <n v="178"/>
    <n v="133"/>
    <n v="1338.3458646616541"/>
  </r>
  <r>
    <x v="23"/>
    <s v="Sub-Vegetal"/>
    <x v="1"/>
    <x v="3"/>
    <n v="182.18"/>
    <n v="120"/>
    <n v="1518.1666666666667"/>
  </r>
  <r>
    <x v="24"/>
    <s v="Sub-Vegetal"/>
    <x v="1"/>
    <x v="3"/>
    <n v="187"/>
    <n v="98"/>
    <n v="1908.1632653061224"/>
  </r>
  <r>
    <x v="25"/>
    <s v="Sub-Vegetal"/>
    <x v="1"/>
    <x v="3"/>
    <n v="189"/>
    <n v="119"/>
    <n v="1588.2352941176471"/>
  </r>
  <r>
    <x v="26"/>
    <s v="Sub-Vegetal"/>
    <x v="1"/>
    <x v="3"/>
    <n v="157"/>
    <n v="110"/>
    <n v="1427.2727272727273"/>
  </r>
  <r>
    <x v="27"/>
    <s v="Sub-Vegetal"/>
    <x v="1"/>
    <x v="3"/>
    <n v="149"/>
    <n v="99"/>
    <n v="1505.0505050505051"/>
  </r>
  <r>
    <x v="0"/>
    <s v="Sub-Vegetal"/>
    <x v="1"/>
    <x v="4"/>
    <n v="18633"/>
    <n v="22166"/>
    <n v="840.61174772173592"/>
  </r>
  <r>
    <x v="1"/>
    <s v="Sub-Vegetal"/>
    <x v="1"/>
    <x v="4"/>
    <n v="17454"/>
    <n v="22545"/>
    <n v="774.1849634065203"/>
  </r>
  <r>
    <x v="2"/>
    <s v="Sub-Vegetal"/>
    <x v="1"/>
    <x v="4"/>
    <n v="13891"/>
    <n v="17083"/>
    <n v="813.14757361119234"/>
  </r>
  <r>
    <x v="3"/>
    <s v="Sub-Vegetal"/>
    <x v="1"/>
    <x v="4"/>
    <n v="14758"/>
    <n v="17218"/>
    <n v="857.12626321291668"/>
  </r>
  <r>
    <x v="4"/>
    <s v="Sub-Vegetal"/>
    <x v="1"/>
    <x v="4"/>
    <n v="12788"/>
    <n v="15673"/>
    <n v="815.92547693485619"/>
  </r>
  <r>
    <x v="5"/>
    <s v="Sub-Vegetal"/>
    <x v="1"/>
    <x v="4"/>
    <n v="8234"/>
    <n v="10026"/>
    <n v="821.26471174945152"/>
  </r>
  <r>
    <x v="6"/>
    <s v="Sub-Vegetal"/>
    <x v="1"/>
    <x v="4"/>
    <n v="12654"/>
    <n v="15575"/>
    <n v="812.45585874799349"/>
  </r>
  <r>
    <x v="7"/>
    <s v="Sub-Vegetal"/>
    <x v="1"/>
    <x v="4"/>
    <n v="17084"/>
    <n v="19992"/>
    <n v="854.54181672669074"/>
  </r>
  <r>
    <x v="8"/>
    <s v="Sub-Vegetal"/>
    <x v="1"/>
    <x v="4"/>
    <n v="18968"/>
    <n v="22776"/>
    <n v="832.80646294344933"/>
  </r>
  <r>
    <x v="9"/>
    <s v="Sub-Vegetal"/>
    <x v="1"/>
    <x v="4"/>
    <n v="10708"/>
    <n v="12605"/>
    <n v="849.50416501388338"/>
  </r>
  <r>
    <x v="10"/>
    <s v="Sub-Vegetal"/>
    <x v="1"/>
    <x v="4"/>
    <n v="20337"/>
    <n v="23741"/>
    <n v="856.61935049071224"/>
  </r>
  <r>
    <x v="11"/>
    <s v="Sub-Vegetal"/>
    <x v="1"/>
    <x v="4"/>
    <n v="48320"/>
    <n v="59338"/>
    <n v="814.31797499073116"/>
  </r>
  <r>
    <x v="12"/>
    <s v="Sub-Vegetal"/>
    <x v="1"/>
    <x v="4"/>
    <n v="33880"/>
    <n v="36655"/>
    <n v="924.29409357522854"/>
  </r>
  <r>
    <x v="13"/>
    <s v="Sub-Vegetal"/>
    <x v="1"/>
    <x v="4"/>
    <n v="34475"/>
    <n v="25174"/>
    <n v="1369.468499245253"/>
  </r>
  <r>
    <x v="14"/>
    <s v="Sub-Vegetal"/>
    <x v="1"/>
    <x v="4"/>
    <n v="40376"/>
    <n v="43887"/>
    <n v="919.99908856836873"/>
  </r>
  <r>
    <x v="15"/>
    <s v="Sub-Vegetal"/>
    <x v="1"/>
    <x v="4"/>
    <n v="23870"/>
    <n v="29737"/>
    <n v="802.70370245821698"/>
  </r>
  <r>
    <x v="16"/>
    <s v="Sub-Vegetal"/>
    <x v="1"/>
    <x v="4"/>
    <n v="6634"/>
    <n v="8241"/>
    <n v="804.99939327751486"/>
  </r>
  <r>
    <x v="17"/>
    <s v="Sub-Vegetal"/>
    <x v="1"/>
    <x v="4"/>
    <n v="7578"/>
    <n v="9939"/>
    <n v="762.45095079987925"/>
  </r>
  <r>
    <x v="18"/>
    <s v="Sub-Vegetal"/>
    <x v="1"/>
    <x v="4"/>
    <n v="8479"/>
    <n v="11969"/>
    <n v="708.41340128665718"/>
  </r>
  <r>
    <x v="0"/>
    <s v="Sub-Vegetal"/>
    <x v="1"/>
    <x v="5"/>
    <n v="13025"/>
    <n v="19615"/>
    <n v="664.03262809074693"/>
  </r>
  <r>
    <x v="1"/>
    <s v="Sub-Vegetal"/>
    <x v="1"/>
    <x v="5"/>
    <n v="13687"/>
    <n v="18964"/>
    <n v="721.73592069183712"/>
  </r>
  <r>
    <x v="2"/>
    <s v="Sub-Vegetal"/>
    <x v="1"/>
    <x v="5"/>
    <n v="13338"/>
    <n v="17905"/>
    <n v="744.93158335660428"/>
  </r>
  <r>
    <x v="3"/>
    <s v="Sub-Vegetal"/>
    <x v="1"/>
    <x v="5"/>
    <n v="10663"/>
    <n v="13965"/>
    <n v="763.55173648406731"/>
  </r>
  <r>
    <x v="4"/>
    <s v="Sub-Vegetal"/>
    <x v="1"/>
    <x v="5"/>
    <n v="9280"/>
    <n v="12017"/>
    <n v="772.23932761920605"/>
  </r>
  <r>
    <x v="5"/>
    <s v="Sub-Vegetal"/>
    <x v="1"/>
    <x v="5"/>
    <n v="9255"/>
    <n v="12124"/>
    <n v="763.36192675684583"/>
  </r>
  <r>
    <x v="6"/>
    <s v="Sub-Vegetal"/>
    <x v="1"/>
    <x v="5"/>
    <n v="15504"/>
    <n v="19268"/>
    <n v="804.65019721818567"/>
  </r>
  <r>
    <x v="7"/>
    <s v="Sub-Vegetal"/>
    <x v="1"/>
    <x v="5"/>
    <n v="22486"/>
    <n v="27334"/>
    <n v="822.63847223238463"/>
  </r>
  <r>
    <x v="8"/>
    <s v="Sub-Vegetal"/>
    <x v="1"/>
    <x v="5"/>
    <n v="24213"/>
    <n v="29755"/>
    <n v="813.74558897664258"/>
  </r>
  <r>
    <x v="9"/>
    <s v="Sub-Vegetal"/>
    <x v="1"/>
    <x v="5"/>
    <n v="8343"/>
    <n v="9792"/>
    <n v="852.02205882352939"/>
  </r>
  <r>
    <x v="10"/>
    <s v="Sub-Vegetal"/>
    <x v="1"/>
    <x v="5"/>
    <n v="16771"/>
    <n v="20118"/>
    <n v="833.631573715081"/>
  </r>
  <r>
    <x v="11"/>
    <s v="Sub-Vegetal"/>
    <x v="1"/>
    <x v="5"/>
    <n v="25416"/>
    <n v="13000"/>
    <n v="1955.0769230769231"/>
  </r>
  <r>
    <x v="12"/>
    <s v="Sub-Vegetal"/>
    <x v="1"/>
    <x v="5"/>
    <n v="31066"/>
    <n v="23001"/>
    <n v="1350.6369288291812"/>
  </r>
  <r>
    <x v="13"/>
    <s v="Sub-Vegetal"/>
    <x v="1"/>
    <x v="5"/>
    <n v="36396"/>
    <n v="30336"/>
    <n v="1199.7626582278481"/>
  </r>
  <r>
    <x v="14"/>
    <s v="Sub-Vegetal"/>
    <x v="1"/>
    <x v="5"/>
    <n v="48270"/>
    <n v="47056"/>
    <n v="1025.7990479428765"/>
  </r>
  <r>
    <x v="15"/>
    <s v="Sub-Vegetal"/>
    <x v="1"/>
    <x v="5"/>
    <n v="23981"/>
    <n v="28782"/>
    <n v="833.19435758460145"/>
  </r>
  <r>
    <x v="16"/>
    <s v="Sub-Vegetal"/>
    <x v="1"/>
    <x v="5"/>
    <n v="8154"/>
    <n v="10832"/>
    <n v="752.7695716395865"/>
  </r>
  <r>
    <x v="17"/>
    <s v="Sub-Vegetal"/>
    <x v="1"/>
    <x v="5"/>
    <n v="9490"/>
    <n v="11837"/>
    <n v="801.72340964771479"/>
  </r>
  <r>
    <x v="18"/>
    <s v="Sub-Vegetal"/>
    <x v="1"/>
    <x v="5"/>
    <n v="14128"/>
    <n v="19931"/>
    <n v="708.84551703376655"/>
  </r>
  <r>
    <x v="19"/>
    <s v="Sub-Vegetal"/>
    <x v="1"/>
    <x v="5"/>
    <n v="23208"/>
    <n v="37858"/>
    <n v="613.02762956310414"/>
  </r>
  <r>
    <x v="20"/>
    <s v="Sub-Vegetal"/>
    <x v="1"/>
    <x v="5"/>
    <n v="45359"/>
    <n v="66359"/>
    <n v="683.53953495381177"/>
  </r>
  <r>
    <x v="21"/>
    <s v="Sub-Vegetal"/>
    <x v="1"/>
    <x v="5"/>
    <n v="22065"/>
    <n v="30688"/>
    <n v="719.01068821689262"/>
  </r>
  <r>
    <x v="22"/>
    <s v="Sub-Vegetal"/>
    <x v="1"/>
    <x v="5"/>
    <n v="67152"/>
    <n v="87507"/>
    <n v="767.39003736843915"/>
  </r>
  <r>
    <x v="23"/>
    <s v="Sub-Vegetal"/>
    <x v="1"/>
    <x v="5"/>
    <n v="117341"/>
    <n v="97784"/>
    <n v="1200.0020453243885"/>
  </r>
  <r>
    <x v="24"/>
    <s v="Sub-Vegetal"/>
    <x v="1"/>
    <x v="5"/>
    <n v="132846"/>
    <n v="104708"/>
    <n v="1268.7282729113342"/>
  </r>
  <r>
    <x v="25"/>
    <s v="Sub-Vegetal"/>
    <x v="1"/>
    <x v="5"/>
    <n v="205120"/>
    <n v="175389"/>
    <n v="1169.5146217835781"/>
  </r>
  <r>
    <x v="26"/>
    <s v="Sub-Vegetal"/>
    <x v="1"/>
    <x v="5"/>
    <n v="149814"/>
    <n v="150798"/>
    <n v="993.47471451876027"/>
  </r>
  <r>
    <x v="27"/>
    <s v="Sub-Vegetal"/>
    <x v="1"/>
    <x v="5"/>
    <n v="151293"/>
    <n v="171585"/>
    <n v="881.73791415333517"/>
  </r>
  <r>
    <x v="0"/>
    <s v="Sub-Vegetal"/>
    <x v="1"/>
    <x v="6"/>
    <n v="3001"/>
    <n v="5819"/>
    <n v="515.7243512631037"/>
  </r>
  <r>
    <x v="1"/>
    <s v="Sub-Vegetal"/>
    <x v="1"/>
    <x v="6"/>
    <n v="2405"/>
    <n v="2319"/>
    <n v="1037.0849504096593"/>
  </r>
  <r>
    <x v="2"/>
    <s v="Sub-Vegetal"/>
    <x v="1"/>
    <x v="6"/>
    <n v="1939"/>
    <n v="2359"/>
    <n v="821.95845697329378"/>
  </r>
  <r>
    <x v="3"/>
    <s v="Sub-Vegetal"/>
    <x v="1"/>
    <x v="6"/>
    <n v="1990"/>
    <n v="2494"/>
    <n v="797.91499599037684"/>
  </r>
  <r>
    <x v="4"/>
    <s v="Sub-Vegetal"/>
    <x v="1"/>
    <x v="6"/>
    <n v="1475"/>
    <n v="1948"/>
    <n v="757.18685831622179"/>
  </r>
  <r>
    <x v="5"/>
    <s v="Sub-Vegetal"/>
    <x v="1"/>
    <x v="6"/>
    <n v="1958"/>
    <n v="2512"/>
    <n v="779.4585987261147"/>
  </r>
  <r>
    <x v="6"/>
    <s v="Sub-Vegetal"/>
    <x v="1"/>
    <x v="6"/>
    <n v="2652"/>
    <n v="3240"/>
    <n v="818.51851851851859"/>
  </r>
  <r>
    <x v="7"/>
    <s v="Sub-Vegetal"/>
    <x v="1"/>
    <x v="6"/>
    <n v="2740"/>
    <n v="3940"/>
    <n v="695.4314720812182"/>
  </r>
  <r>
    <x v="8"/>
    <s v="Sub-Vegetal"/>
    <x v="1"/>
    <x v="6"/>
    <n v="1787"/>
    <n v="2270"/>
    <n v="787.22466960352426"/>
  </r>
  <r>
    <x v="9"/>
    <s v="Sub-Vegetal"/>
    <x v="1"/>
    <x v="6"/>
    <n v="3015"/>
    <n v="3344"/>
    <n v="901.61483253588517"/>
  </r>
  <r>
    <x v="10"/>
    <s v="Sub-Vegetal"/>
    <x v="1"/>
    <x v="6"/>
    <n v="1950"/>
    <n v="2424"/>
    <n v="804.45544554455455"/>
  </r>
  <r>
    <x v="11"/>
    <s v="Sub-Vegetal"/>
    <x v="1"/>
    <x v="6"/>
    <n v="1393"/>
    <n v="1815"/>
    <n v="767.49311294765846"/>
  </r>
  <r>
    <x v="12"/>
    <s v="Sub-Vegetal"/>
    <x v="1"/>
    <x v="6"/>
    <n v="1456"/>
    <n v="1834"/>
    <n v="793.89312977099235"/>
  </r>
  <r>
    <x v="13"/>
    <s v="Sub-Vegetal"/>
    <x v="1"/>
    <x v="6"/>
    <n v="1558"/>
    <n v="2398"/>
    <n v="649.70809007506261"/>
  </r>
  <r>
    <x v="14"/>
    <s v="Sub-Vegetal"/>
    <x v="1"/>
    <x v="6"/>
    <n v="5504"/>
    <n v="7385"/>
    <n v="745.29451591062968"/>
  </r>
  <r>
    <x v="15"/>
    <s v="Sub-Vegetal"/>
    <x v="1"/>
    <x v="6"/>
    <n v="2760"/>
    <n v="3690"/>
    <n v="747.96747967479666"/>
  </r>
  <r>
    <x v="16"/>
    <s v="Sub-Vegetal"/>
    <x v="1"/>
    <x v="6"/>
    <n v="453"/>
    <n v="631"/>
    <n v="717.90808240887486"/>
  </r>
  <r>
    <x v="17"/>
    <s v="Sub-Vegetal"/>
    <x v="1"/>
    <x v="6"/>
    <n v="1124"/>
    <n v="1648"/>
    <n v="682.03883495145635"/>
  </r>
  <r>
    <x v="18"/>
    <s v="Sub-Vegetal"/>
    <x v="1"/>
    <x v="6"/>
    <n v="1213"/>
    <n v="1888"/>
    <n v="642.47881355932202"/>
  </r>
  <r>
    <x v="19"/>
    <s v="Sub-Vegetal"/>
    <x v="1"/>
    <x v="6"/>
    <n v="864"/>
    <n v="1507"/>
    <n v="573.32448573324496"/>
  </r>
  <r>
    <x v="20"/>
    <s v="Sub-Vegetal"/>
    <x v="1"/>
    <x v="6"/>
    <n v="862"/>
    <n v="1431"/>
    <n v="602.37596086652684"/>
  </r>
  <r>
    <x v="21"/>
    <s v="Sub-Vegetal"/>
    <x v="1"/>
    <x v="6"/>
    <n v="1953.03"/>
    <n v="2529"/>
    <n v="772.25385527876631"/>
  </r>
  <r>
    <x v="22"/>
    <s v="Sub-Vegetal"/>
    <x v="1"/>
    <x v="6"/>
    <n v="2085"/>
    <n v="2746"/>
    <n v="759.28623452294244"/>
  </r>
  <r>
    <x v="23"/>
    <s v="Sub-Vegetal"/>
    <x v="1"/>
    <x v="6"/>
    <n v="2001.76"/>
    <n v="2788"/>
    <n v="717.99139167862268"/>
  </r>
  <r>
    <x v="24"/>
    <s v="Sub-Vegetal"/>
    <x v="1"/>
    <x v="6"/>
    <n v="1983"/>
    <n v="2550"/>
    <n v="777.64705882352939"/>
  </r>
  <r>
    <x v="25"/>
    <s v="Sub-Vegetal"/>
    <x v="1"/>
    <x v="6"/>
    <n v="1999"/>
    <n v="2827"/>
    <n v="707.11001061195611"/>
  </r>
  <r>
    <x v="26"/>
    <s v="Sub-Vegetal"/>
    <x v="1"/>
    <x v="6"/>
    <n v="2459"/>
    <n v="3292"/>
    <n v="746.96233292831107"/>
  </r>
  <r>
    <x v="27"/>
    <s v="Sub-Vegetal"/>
    <x v="1"/>
    <x v="6"/>
    <n v="2531.69"/>
    <n v="3359"/>
    <n v="753.70348317951778"/>
  </r>
  <r>
    <x v="0"/>
    <s v="Sub-Vegetal"/>
    <x v="2"/>
    <x v="7"/>
    <n v="28054"/>
    <n v="44549"/>
    <n v="629.73355181934494"/>
  </r>
  <r>
    <x v="1"/>
    <s v="Sub-Vegetal"/>
    <x v="2"/>
    <x v="7"/>
    <n v="27306"/>
    <n v="45621"/>
    <n v="598.54014598540152"/>
  </r>
  <r>
    <x v="2"/>
    <s v="Sub-Vegetal"/>
    <x v="2"/>
    <x v="7"/>
    <n v="31262"/>
    <n v="51567"/>
    <n v="606.2404250780537"/>
  </r>
  <r>
    <x v="3"/>
    <s v="Sub-Vegetal"/>
    <x v="2"/>
    <x v="7"/>
    <n v="32605"/>
    <n v="48704"/>
    <n v="669.45220105124838"/>
  </r>
  <r>
    <x v="4"/>
    <s v="Sub-Vegetal"/>
    <x v="2"/>
    <x v="7"/>
    <n v="26910"/>
    <n v="51543"/>
    <n v="522.08835341365466"/>
  </r>
  <r>
    <x v="5"/>
    <s v="Sub-Vegetal"/>
    <x v="2"/>
    <x v="7"/>
    <n v="4403"/>
    <n v="10577"/>
    <n v="416.28060886829917"/>
  </r>
  <r>
    <x v="6"/>
    <s v="Sub-Vegetal"/>
    <x v="2"/>
    <x v="7"/>
    <n v="5502"/>
    <n v="6565"/>
    <n v="838.0807311500381"/>
  </r>
  <r>
    <x v="7"/>
    <s v="Sub-Vegetal"/>
    <x v="2"/>
    <x v="7"/>
    <n v="20145"/>
    <n v="43150"/>
    <n v="466.85979142526077"/>
  </r>
  <r>
    <x v="8"/>
    <s v="Sub-Vegetal"/>
    <x v="2"/>
    <x v="7"/>
    <n v="49218"/>
    <n v="71446"/>
    <n v="688.88391232539254"/>
  </r>
  <r>
    <x v="9"/>
    <s v="Sub-Vegetal"/>
    <x v="2"/>
    <x v="7"/>
    <n v="25874"/>
    <n v="49099"/>
    <n v="526.97610949306511"/>
  </r>
  <r>
    <x v="10"/>
    <s v="Sub-Vegetal"/>
    <x v="2"/>
    <x v="7"/>
    <n v="17020"/>
    <n v="40549"/>
    <n v="419.73908111174137"/>
  </r>
  <r>
    <x v="11"/>
    <s v="Sub-Vegetal"/>
    <x v="2"/>
    <x v="7"/>
    <n v="18891"/>
    <n v="47971"/>
    <n v="393.80042108774052"/>
  </r>
  <r>
    <x v="12"/>
    <s v="Sub-Vegetal"/>
    <x v="2"/>
    <x v="7"/>
    <n v="14839"/>
    <n v="61363"/>
    <n v="241.82324853739223"/>
  </r>
  <r>
    <x v="13"/>
    <s v="Sub-Vegetal"/>
    <x v="2"/>
    <x v="7"/>
    <n v="15380"/>
    <n v="63440"/>
    <n v="242.43379571248425"/>
  </r>
  <r>
    <x v="14"/>
    <s v="Sub-Vegetal"/>
    <x v="2"/>
    <x v="7"/>
    <n v="20431"/>
    <n v="64576"/>
    <n v="316.38689296333001"/>
  </r>
  <r>
    <x v="15"/>
    <s v="Sub-Vegetal"/>
    <x v="2"/>
    <x v="7"/>
    <n v="27432"/>
    <n v="89667"/>
    <n v="305.93194820837101"/>
  </r>
  <r>
    <x v="16"/>
    <s v="Sub-Vegetal"/>
    <x v="2"/>
    <x v="7"/>
    <n v="12338"/>
    <n v="22857"/>
    <n v="539.79087369296053"/>
  </r>
  <r>
    <x v="17"/>
    <s v="Sub-Vegetal"/>
    <x v="2"/>
    <x v="7"/>
    <n v="32443"/>
    <n v="71133"/>
    <n v="456.08929751310922"/>
  </r>
  <r>
    <x v="18"/>
    <s v="Sub-Vegetal"/>
    <x v="2"/>
    <x v="7"/>
    <n v="46348"/>
    <n v="108228"/>
    <n v="428.24407731825403"/>
  </r>
  <r>
    <x v="19"/>
    <s v="Sub-Vegetal"/>
    <x v="2"/>
    <x v="7"/>
    <n v="18671"/>
    <n v="57829"/>
    <n v="322.86569022462783"/>
  </r>
  <r>
    <x v="20"/>
    <s v="Sub-Vegetal"/>
    <x v="2"/>
    <x v="7"/>
    <n v="22313"/>
    <n v="53849"/>
    <n v="414.3623837025757"/>
  </r>
  <r>
    <x v="21"/>
    <s v="Sub-Vegetal"/>
    <x v="2"/>
    <x v="7"/>
    <n v="14041"/>
    <n v="39890"/>
    <n v="351.99298069691656"/>
  </r>
  <r>
    <x v="22"/>
    <s v="Sub-Vegetal"/>
    <x v="2"/>
    <x v="7"/>
    <n v="14141"/>
    <n v="40148"/>
    <n v="352.22177941616025"/>
  </r>
  <r>
    <x v="23"/>
    <s v="Sub-Vegetal"/>
    <x v="2"/>
    <x v="7"/>
    <n v="22262.78"/>
    <n v="57126"/>
    <n v="389.71361551657736"/>
  </r>
  <r>
    <x v="24"/>
    <s v="Sub-Vegetal"/>
    <x v="2"/>
    <x v="7"/>
    <n v="18578"/>
    <n v="36718"/>
    <n v="505.96437714472466"/>
  </r>
  <r>
    <x v="25"/>
    <s v="Sub-Vegetal"/>
    <x v="2"/>
    <x v="7"/>
    <n v="21802"/>
    <n v="54094"/>
    <n v="403.03915406514585"/>
  </r>
  <r>
    <x v="26"/>
    <s v="Sub-Vegetal"/>
    <x v="2"/>
    <x v="7"/>
    <n v="21831"/>
    <n v="44489"/>
    <n v="490.70556766841241"/>
  </r>
  <r>
    <x v="27"/>
    <s v="Sub-Vegetal"/>
    <x v="2"/>
    <x v="7"/>
    <n v="20362"/>
    <n v="46876"/>
    <n v="434.3800665585801"/>
  </r>
  <r>
    <x v="0"/>
    <s v="Sub-Vegetal"/>
    <x v="2"/>
    <x v="8"/>
    <n v="59291"/>
    <n v="48106"/>
    <n v="1232.5073795368562"/>
  </r>
  <r>
    <x v="1"/>
    <s v="Sub-Vegetal"/>
    <x v="2"/>
    <x v="8"/>
    <n v="43066"/>
    <n v="37191"/>
    <n v="1157.968325670189"/>
  </r>
  <r>
    <x v="2"/>
    <s v="Sub-Vegetal"/>
    <x v="2"/>
    <x v="8"/>
    <n v="37545"/>
    <n v="30014"/>
    <n v="1250.9162390884255"/>
  </r>
  <r>
    <x v="3"/>
    <s v="Sub-Vegetal"/>
    <x v="2"/>
    <x v="8"/>
    <n v="16823"/>
    <n v="14538"/>
    <n v="1157.1743018296877"/>
  </r>
  <r>
    <x v="4"/>
    <s v="Sub-Vegetal"/>
    <x v="2"/>
    <x v="8"/>
    <n v="14082"/>
    <n v="15069"/>
    <n v="934.50129404738198"/>
  </r>
  <r>
    <x v="5"/>
    <s v="Sub-Vegetal"/>
    <x v="2"/>
    <x v="8"/>
    <n v="15538"/>
    <n v="13478"/>
    <n v="1152.8416679032498"/>
  </r>
  <r>
    <x v="6"/>
    <s v="Sub-Vegetal"/>
    <x v="2"/>
    <x v="8"/>
    <n v="12932"/>
    <n v="10323"/>
    <n v="1252.7366075753173"/>
  </r>
  <r>
    <x v="7"/>
    <s v="Sub-Vegetal"/>
    <x v="2"/>
    <x v="8"/>
    <n v="27847"/>
    <n v="20985"/>
    <n v="1326.995472956874"/>
  </r>
  <r>
    <x v="8"/>
    <s v="Sub-Vegetal"/>
    <x v="2"/>
    <x v="8"/>
    <n v="40976"/>
    <n v="30382"/>
    <n v="1348.6933052465274"/>
  </r>
  <r>
    <x v="9"/>
    <s v="Sub-Vegetal"/>
    <x v="2"/>
    <x v="8"/>
    <n v="15073"/>
    <n v="15388"/>
    <n v="979.52950350922799"/>
  </r>
  <r>
    <x v="10"/>
    <s v="Sub-Vegetal"/>
    <x v="2"/>
    <x v="8"/>
    <n v="17974"/>
    <n v="14482"/>
    <n v="1241.1269161717994"/>
  </r>
  <r>
    <x v="11"/>
    <s v="Sub-Vegetal"/>
    <x v="2"/>
    <x v="8"/>
    <n v="18011"/>
    <n v="10959"/>
    <n v="1643.489369468017"/>
  </r>
  <r>
    <x v="12"/>
    <s v="Sub-Vegetal"/>
    <x v="2"/>
    <x v="8"/>
    <n v="7221"/>
    <n v="12530"/>
    <n v="576.29688747007185"/>
  </r>
  <r>
    <x v="13"/>
    <s v="Sub-Vegetal"/>
    <x v="2"/>
    <x v="8"/>
    <n v="8873"/>
    <n v="15446"/>
    <n v="574.45293279813552"/>
  </r>
  <r>
    <x v="14"/>
    <s v="Sub-Vegetal"/>
    <x v="2"/>
    <x v="8"/>
    <n v="28326"/>
    <n v="23884"/>
    <n v="1185.9822475297269"/>
  </r>
  <r>
    <x v="15"/>
    <s v="Sub-Vegetal"/>
    <x v="2"/>
    <x v="8"/>
    <n v="25413"/>
    <n v="25413"/>
    <n v="1000"/>
  </r>
  <r>
    <x v="16"/>
    <s v="Sub-Vegetal"/>
    <x v="2"/>
    <x v="8"/>
    <n v="14763"/>
    <n v="12703"/>
    <n v="1162.1664173817207"/>
  </r>
  <r>
    <x v="17"/>
    <s v="Sub-Vegetal"/>
    <x v="2"/>
    <x v="8"/>
    <n v="8458"/>
    <n v="11425"/>
    <n v="740.30634573304155"/>
  </r>
  <r>
    <x v="18"/>
    <s v="Sub-Vegetal"/>
    <x v="2"/>
    <x v="8"/>
    <n v="10071"/>
    <n v="7954"/>
    <n v="1266.1553935126981"/>
  </r>
  <r>
    <x v="19"/>
    <s v="Sub-Vegetal"/>
    <x v="2"/>
    <x v="8"/>
    <n v="5307"/>
    <n v="4035"/>
    <n v="1315.2416356877322"/>
  </r>
  <r>
    <x v="20"/>
    <s v="Sub-Vegetal"/>
    <x v="2"/>
    <x v="8"/>
    <n v="8991"/>
    <n v="7797"/>
    <n v="1153.1358214697959"/>
  </r>
  <r>
    <x v="21"/>
    <s v="Sub-Vegetal"/>
    <x v="2"/>
    <x v="8"/>
    <n v="4165"/>
    <n v="3813"/>
    <n v="1092.315761867296"/>
  </r>
  <r>
    <x v="22"/>
    <s v="Sub-Vegetal"/>
    <x v="2"/>
    <x v="8"/>
    <n v="3019"/>
    <n v="2156"/>
    <n v="1400.2782931354361"/>
  </r>
  <r>
    <x v="23"/>
    <s v="Sub-Vegetal"/>
    <x v="2"/>
    <x v="8"/>
    <n v="6301"/>
    <n v="5376"/>
    <n v="1172.0610119047619"/>
  </r>
  <r>
    <x v="24"/>
    <s v="Sub-Vegetal"/>
    <x v="2"/>
    <x v="8"/>
    <n v="5266"/>
    <n v="4028"/>
    <n v="1307.3485600794438"/>
  </r>
  <r>
    <x v="25"/>
    <s v="Sub-Vegetal"/>
    <x v="2"/>
    <x v="8"/>
    <n v="6172"/>
    <n v="5471"/>
    <n v="1128.1301407420947"/>
  </r>
  <r>
    <x v="26"/>
    <s v="Sub-Vegetal"/>
    <x v="2"/>
    <x v="8"/>
    <n v="6609"/>
    <n v="5430"/>
    <n v="1217.1270718232042"/>
  </r>
  <r>
    <x v="27"/>
    <s v="Sub-Vegetal"/>
    <x v="2"/>
    <x v="8"/>
    <n v="4876.7"/>
    <n v="4116"/>
    <n v="1184.8153547133138"/>
  </r>
  <r>
    <x v="0"/>
    <s v="Sub-Vegetal"/>
    <x v="2"/>
    <x v="9"/>
    <n v="131158"/>
    <n v="24532"/>
    <n v="5346.4046959073867"/>
  </r>
  <r>
    <x v="1"/>
    <s v="Sub-Vegetal"/>
    <x v="2"/>
    <x v="9"/>
    <n v="133075"/>
    <n v="24045"/>
    <n v="5534.4146392181328"/>
  </r>
  <r>
    <x v="2"/>
    <s v="Sub-Vegetal"/>
    <x v="2"/>
    <x v="9"/>
    <n v="128420"/>
    <n v="25376"/>
    <n v="5060.6872635561158"/>
  </r>
  <r>
    <x v="3"/>
    <s v="Sub-Vegetal"/>
    <x v="2"/>
    <x v="9"/>
    <n v="111076"/>
    <n v="23102"/>
    <n v="4808.0685654921654"/>
  </r>
  <r>
    <x v="4"/>
    <s v="Sub-Vegetal"/>
    <x v="2"/>
    <x v="9"/>
    <n v="105801"/>
    <n v="21089"/>
    <n v="5016.880838351748"/>
  </r>
  <r>
    <x v="5"/>
    <s v="Sub-Vegetal"/>
    <x v="2"/>
    <x v="9"/>
    <n v="175105"/>
    <n v="21054"/>
    <n v="8316.9468984516006"/>
  </r>
  <r>
    <x v="6"/>
    <s v="Sub-Vegetal"/>
    <x v="2"/>
    <x v="9"/>
    <n v="194443"/>
    <n v="19855"/>
    <n v="9793.1503399647445"/>
  </r>
  <r>
    <x v="7"/>
    <s v="Sub-Vegetal"/>
    <x v="2"/>
    <x v="9"/>
    <n v="163628"/>
    <n v="19658"/>
    <n v="8323.7358836097264"/>
  </r>
  <r>
    <x v="8"/>
    <s v="Sub-Vegetal"/>
    <x v="2"/>
    <x v="9"/>
    <n v="146926"/>
    <n v="17144"/>
    <n v="8570.1119925338317"/>
  </r>
  <r>
    <x v="9"/>
    <s v="Sub-Vegetal"/>
    <x v="2"/>
    <x v="9"/>
    <n v="173397"/>
    <n v="18177"/>
    <n v="9539.3629311767618"/>
  </r>
  <r>
    <x v="10"/>
    <s v="Sub-Vegetal"/>
    <x v="2"/>
    <x v="9"/>
    <n v="189294"/>
    <n v="17526"/>
    <n v="10800.753166723725"/>
  </r>
  <r>
    <x v="11"/>
    <s v="Sub-Vegetal"/>
    <x v="2"/>
    <x v="9"/>
    <n v="154109"/>
    <n v="14442"/>
    <n v="10670.890458385265"/>
  </r>
  <r>
    <x v="12"/>
    <s v="Sub-Vegetal"/>
    <x v="2"/>
    <x v="9"/>
    <n v="135421"/>
    <n v="18569"/>
    <n v="7292.8536808659592"/>
  </r>
  <r>
    <x v="13"/>
    <s v="Sub-Vegetal"/>
    <x v="2"/>
    <x v="9"/>
    <n v="138641"/>
    <n v="18781"/>
    <n v="7381.9817901070228"/>
  </r>
  <r>
    <x v="14"/>
    <s v="Sub-Vegetal"/>
    <x v="2"/>
    <x v="9"/>
    <n v="146540"/>
    <n v="12990"/>
    <n v="11280.985373364127"/>
  </r>
  <r>
    <x v="15"/>
    <s v="Sub-Vegetal"/>
    <x v="2"/>
    <x v="9"/>
    <n v="223976"/>
    <n v="17914"/>
    <n v="12502.846935357822"/>
  </r>
  <r>
    <x v="16"/>
    <s v="Sub-Vegetal"/>
    <x v="2"/>
    <x v="9"/>
    <n v="149255"/>
    <n v="13486"/>
    <n v="11067.403232982353"/>
  </r>
  <r>
    <x v="17"/>
    <s v="Sub-Vegetal"/>
    <x v="2"/>
    <x v="9"/>
    <n v="191531"/>
    <n v="17387"/>
    <n v="11015.758900327832"/>
  </r>
  <r>
    <x v="18"/>
    <s v="Sub-Vegetal"/>
    <x v="2"/>
    <x v="9"/>
    <n v="180063"/>
    <n v="15767"/>
    <n v="11420.244815120188"/>
  </r>
  <r>
    <x v="19"/>
    <s v="Sub-Vegetal"/>
    <x v="2"/>
    <x v="9"/>
    <n v="193112"/>
    <n v="17698"/>
    <n v="10911.515425471805"/>
  </r>
  <r>
    <x v="20"/>
    <s v="Sub-Vegetal"/>
    <x v="2"/>
    <x v="9"/>
    <n v="201098"/>
    <n v="18807"/>
    <n v="10692.720795448504"/>
  </r>
  <r>
    <x v="21"/>
    <s v="Sub-Vegetal"/>
    <x v="2"/>
    <x v="9"/>
    <n v="211164"/>
    <n v="19692"/>
    <n v="10723.339427178549"/>
  </r>
  <r>
    <x v="22"/>
    <s v="Sub-Vegetal"/>
    <x v="2"/>
    <x v="9"/>
    <n v="179926"/>
    <n v="16222"/>
    <n v="11091.480705215141"/>
  </r>
  <r>
    <x v="23"/>
    <s v="Sub-Vegetal"/>
    <x v="2"/>
    <x v="9"/>
    <n v="183997.22"/>
    <n v="16907"/>
    <n v="10882.901756668834"/>
  </r>
  <r>
    <x v="24"/>
    <s v="Sub-Vegetal"/>
    <x v="2"/>
    <x v="9"/>
    <n v="129569"/>
    <n v="15904"/>
    <n v="8146.9441649899391"/>
  </r>
  <r>
    <x v="25"/>
    <s v="Sub-Vegetal"/>
    <x v="2"/>
    <x v="9"/>
    <n v="144980"/>
    <n v="16792"/>
    <n v="8633.8732729871372"/>
  </r>
  <r>
    <x v="26"/>
    <s v="Sub-Vegetal"/>
    <x v="2"/>
    <x v="9"/>
    <n v="131266"/>
    <n v="16816"/>
    <n v="7806.018078020933"/>
  </r>
  <r>
    <x v="27"/>
    <s v="Sub-Vegetal"/>
    <x v="2"/>
    <x v="9"/>
    <n v="136797"/>
    <n v="17537"/>
    <n v="7800.4789872840283"/>
  </r>
  <r>
    <x v="0"/>
    <s v="Sub-Vegetal"/>
    <x v="2"/>
    <x v="10"/>
    <n v="8570"/>
    <n v="7972"/>
    <n v="1075.0125439036628"/>
  </r>
  <r>
    <x v="1"/>
    <s v="Sub-Vegetal"/>
    <x v="2"/>
    <x v="10"/>
    <n v="5611"/>
    <n v="5791"/>
    <n v="968.91728544292869"/>
  </r>
  <r>
    <x v="2"/>
    <s v="Sub-Vegetal"/>
    <x v="2"/>
    <x v="10"/>
    <n v="5017"/>
    <n v="5199"/>
    <n v="964.99326793614159"/>
  </r>
  <r>
    <x v="3"/>
    <s v="Sub-Vegetal"/>
    <x v="2"/>
    <x v="10"/>
    <n v="3523"/>
    <n v="3548"/>
    <n v="992.95377677564818"/>
  </r>
  <r>
    <x v="4"/>
    <s v="Sub-Vegetal"/>
    <x v="2"/>
    <x v="10"/>
    <n v="2818"/>
    <n v="2747"/>
    <n v="1025.8463778667638"/>
  </r>
  <r>
    <x v="5"/>
    <s v="Sub-Vegetal"/>
    <x v="2"/>
    <x v="10"/>
    <n v="1970"/>
    <n v="2214"/>
    <n v="889.7922312556459"/>
  </r>
  <r>
    <x v="6"/>
    <s v="Sub-Vegetal"/>
    <x v="2"/>
    <x v="10"/>
    <n v="1242"/>
    <n v="1502"/>
    <n v="826.89747003994671"/>
  </r>
  <r>
    <x v="7"/>
    <s v="Sub-Vegetal"/>
    <x v="2"/>
    <x v="10"/>
    <n v="970"/>
    <n v="1200"/>
    <n v="808.33333333333337"/>
  </r>
  <r>
    <x v="8"/>
    <s v="Sub-Vegetal"/>
    <x v="2"/>
    <x v="10"/>
    <n v="439"/>
    <n v="715"/>
    <n v="613.98601398601397"/>
  </r>
  <r>
    <x v="9"/>
    <s v="Sub-Vegetal"/>
    <x v="2"/>
    <x v="10"/>
    <n v="5230"/>
    <n v="4673"/>
    <n v="1119.1953777016906"/>
  </r>
  <r>
    <x v="10"/>
    <s v="Sub-Vegetal"/>
    <x v="2"/>
    <x v="10"/>
    <n v="15514"/>
    <n v="12517"/>
    <n v="1239.4343692578093"/>
  </r>
  <r>
    <x v="11"/>
    <s v="Sub-Vegetal"/>
    <x v="2"/>
    <x v="10"/>
    <n v="15942"/>
    <n v="30460"/>
    <n v="523.37491792514777"/>
  </r>
  <r>
    <x v="12"/>
    <s v="Sub-Vegetal"/>
    <x v="2"/>
    <x v="10"/>
    <n v="37777"/>
    <n v="43000"/>
    <n v="878.53488372093022"/>
  </r>
  <r>
    <x v="13"/>
    <s v="Sub-Vegetal"/>
    <x v="2"/>
    <x v="10"/>
    <n v="85792"/>
    <n v="63606"/>
    <n v="1348.8035719900638"/>
  </r>
  <r>
    <x v="14"/>
    <s v="Sub-Vegetal"/>
    <x v="2"/>
    <x v="10"/>
    <n v="67870"/>
    <n v="62146"/>
    <n v="1092.1056866089532"/>
  </r>
  <r>
    <x v="15"/>
    <s v="Sub-Vegetal"/>
    <x v="2"/>
    <x v="10"/>
    <n v="59164"/>
    <n v="64484"/>
    <n v="917.49891445940079"/>
  </r>
  <r>
    <x v="16"/>
    <s v="Sub-Vegetal"/>
    <x v="2"/>
    <x v="10"/>
    <n v="58389"/>
    <n v="62953"/>
    <n v="927.50146935015005"/>
  </r>
  <r>
    <x v="17"/>
    <s v="Sub-Vegetal"/>
    <x v="2"/>
    <x v="10"/>
    <n v="18422"/>
    <n v="23495"/>
    <n v="784.08171951479028"/>
  </r>
  <r>
    <x v="18"/>
    <s v="Sub-Vegetal"/>
    <x v="2"/>
    <x v="10"/>
    <n v="8059"/>
    <n v="8241"/>
    <n v="977.91530154107511"/>
  </r>
  <r>
    <x v="19"/>
    <s v="Sub-Vegetal"/>
    <x v="2"/>
    <x v="10"/>
    <n v="14457.35"/>
    <n v="21950"/>
    <n v="658.64920273348525"/>
  </r>
  <r>
    <x v="20"/>
    <s v="Sub-Vegetal"/>
    <x v="2"/>
    <x v="10"/>
    <n v="20852"/>
    <n v="1843"/>
    <n v="11314.161692892023"/>
  </r>
  <r>
    <x v="21"/>
    <s v="Sub-Vegetal"/>
    <x v="2"/>
    <x v="10"/>
    <n v="2799"/>
    <n v="5117"/>
    <n v="547.00019542700807"/>
  </r>
  <r>
    <x v="22"/>
    <s v="Sub-Vegetal"/>
    <x v="2"/>
    <x v="10"/>
    <n v="1750"/>
    <n v="2500"/>
    <n v="700"/>
  </r>
  <r>
    <x v="23"/>
    <s v="Sub-Vegetal"/>
    <x v="2"/>
    <x v="10"/>
    <n v="7716.96"/>
    <n v="11250"/>
    <n v="685.952"/>
  </r>
  <r>
    <x v="24"/>
    <s v="Sub-Vegetal"/>
    <x v="2"/>
    <x v="10"/>
    <n v="5080"/>
    <n v="7253"/>
    <n v="700.39983455122024"/>
  </r>
  <r>
    <x v="25"/>
    <s v="Sub-Vegetal"/>
    <x v="2"/>
    <x v="10"/>
    <n v="7387"/>
    <n v="10248"/>
    <n v="720.82357533177208"/>
  </r>
  <r>
    <x v="26"/>
    <s v="Sub-Vegetal"/>
    <x v="2"/>
    <x v="10"/>
    <n v="8894"/>
    <n v="10601"/>
    <n v="838.97745495707954"/>
  </r>
  <r>
    <x v="27"/>
    <s v="Sub-Vegetal"/>
    <x v="2"/>
    <x v="10"/>
    <n v="9989.44"/>
    <n v="12539"/>
    <n v="796.66959087646546"/>
  </r>
  <r>
    <x v="0"/>
    <s v="Sub-Vegetal"/>
    <x v="2"/>
    <x v="11"/>
    <n v="1534"/>
    <n v="1192"/>
    <n v="1286.9127516778522"/>
  </r>
  <r>
    <x v="1"/>
    <s v="Sub-Vegetal"/>
    <x v="2"/>
    <x v="11"/>
    <n v="2260"/>
    <n v="1002"/>
    <n v="2255.489021956088"/>
  </r>
  <r>
    <x v="2"/>
    <s v="Sub-Vegetal"/>
    <x v="2"/>
    <x v="11"/>
    <n v="1570"/>
    <n v="611"/>
    <n v="2569.5581014729951"/>
  </r>
  <r>
    <x v="3"/>
    <s v="Sub-Vegetal"/>
    <x v="2"/>
    <x v="11"/>
    <n v="1603"/>
    <n v="560"/>
    <n v="2862.5"/>
  </r>
  <r>
    <x v="4"/>
    <s v="Sub-Vegetal"/>
    <x v="2"/>
    <x v="11"/>
    <n v="1502"/>
    <n v="520"/>
    <n v="2888.4615384615386"/>
  </r>
  <r>
    <x v="5"/>
    <s v="Sub-Vegetal"/>
    <x v="2"/>
    <x v="11"/>
    <n v="1546"/>
    <n v="511"/>
    <n v="3025.4403131115459"/>
  </r>
  <r>
    <x v="6"/>
    <s v="Sub-Vegetal"/>
    <x v="2"/>
    <x v="11"/>
    <n v="1179"/>
    <n v="400"/>
    <n v="2947.5"/>
  </r>
  <r>
    <x v="7"/>
    <s v="Sub-Vegetal"/>
    <x v="2"/>
    <x v="11"/>
    <n v="963"/>
    <n v="335"/>
    <n v="2874.6268656716416"/>
  </r>
  <r>
    <x v="8"/>
    <s v="Sub-Vegetal"/>
    <x v="2"/>
    <x v="11"/>
    <n v="801"/>
    <n v="293"/>
    <n v="2733.788395904437"/>
  </r>
  <r>
    <x v="9"/>
    <s v="Sub-Vegetal"/>
    <x v="2"/>
    <x v="11"/>
    <n v="1315"/>
    <n v="392"/>
    <n v="3354.591836734694"/>
  </r>
  <r>
    <x v="10"/>
    <s v="Sub-Vegetal"/>
    <x v="2"/>
    <x v="11"/>
    <n v="1094"/>
    <n v="350"/>
    <n v="3125.7142857142858"/>
  </r>
  <r>
    <x v="11"/>
    <s v="Sub-Vegetal"/>
    <x v="2"/>
    <x v="11"/>
    <n v="1326"/>
    <n v="442"/>
    <n v="3000"/>
  </r>
  <r>
    <x v="12"/>
    <s v="Sub-Vegetal"/>
    <x v="2"/>
    <x v="11"/>
    <n v="651"/>
    <n v="517"/>
    <n v="1259.1876208897486"/>
  </r>
  <r>
    <x v="13"/>
    <s v="Sub-Vegetal"/>
    <x v="2"/>
    <x v="11"/>
    <n v="538"/>
    <n v="405"/>
    <n v="1328.3950617283951"/>
  </r>
  <r>
    <x v="14"/>
    <s v="Sub-Vegetal"/>
    <x v="2"/>
    <x v="11"/>
    <n v="815"/>
    <n v="470"/>
    <n v="1734.0425531914893"/>
  </r>
  <r>
    <x v="15"/>
    <s v="Sub-Vegetal"/>
    <x v="2"/>
    <x v="11"/>
    <n v="578"/>
    <n v="262"/>
    <n v="2206.1068702290077"/>
  </r>
  <r>
    <x v="16"/>
    <s v="Sub-Vegetal"/>
    <x v="2"/>
    <x v="11"/>
    <n v="3523"/>
    <n v="1060"/>
    <n v="3323.5849056603774"/>
  </r>
  <r>
    <x v="17"/>
    <s v="Sub-Vegetal"/>
    <x v="2"/>
    <x v="11"/>
    <n v="4057"/>
    <n v="1847"/>
    <n v="2196.5349214943153"/>
  </r>
  <r>
    <x v="18"/>
    <s v="Sub-Vegetal"/>
    <x v="2"/>
    <x v="11"/>
    <n v="3701"/>
    <n v="1277"/>
    <n v="2898.1989036805012"/>
  </r>
  <r>
    <x v="19"/>
    <s v="Sub-Vegetal"/>
    <x v="2"/>
    <x v="11"/>
    <n v="7388"/>
    <n v="2110"/>
    <n v="3501.4218009478673"/>
  </r>
  <r>
    <x v="20"/>
    <s v="Sub-Vegetal"/>
    <x v="2"/>
    <x v="11"/>
    <n v="2965"/>
    <n v="827"/>
    <n v="3585.2478839177752"/>
  </r>
  <r>
    <x v="21"/>
    <s v="Sub-Vegetal"/>
    <x v="2"/>
    <x v="11"/>
    <n v="2135"/>
    <n v="565"/>
    <n v="3778.7610619469024"/>
  </r>
  <r>
    <x v="22"/>
    <s v="Sub-Vegetal"/>
    <x v="2"/>
    <x v="11"/>
    <n v="2022"/>
    <n v="809"/>
    <n v="2499.38195302843"/>
  </r>
  <r>
    <x v="23"/>
    <s v="Sub-Vegetal"/>
    <x v="2"/>
    <x v="11"/>
    <n v="3448.16"/>
    <n v="1137"/>
    <n v="3032.6824978012314"/>
  </r>
  <r>
    <x v="24"/>
    <s v="Sub-Vegetal"/>
    <x v="2"/>
    <x v="11"/>
    <n v="2963"/>
    <n v="955"/>
    <n v="3102.6178010471208"/>
  </r>
  <r>
    <x v="25"/>
    <s v="Sub-Vegetal"/>
    <x v="2"/>
    <x v="11"/>
    <n v="3384"/>
    <n v="1117"/>
    <n v="3029.5434198746643"/>
  </r>
  <r>
    <x v="26"/>
    <s v="Sub-Vegetal"/>
    <x v="2"/>
    <x v="11"/>
    <n v="5267"/>
    <n v="1767"/>
    <n v="2980.7583474816074"/>
  </r>
  <r>
    <x v="27"/>
    <s v="Sub-Vegetal"/>
    <x v="2"/>
    <x v="11"/>
    <n v="4160"/>
    <n v="1357"/>
    <n v="3065.5858511422257"/>
  </r>
  <r>
    <x v="0"/>
    <s v="Sub-Vegetal"/>
    <x v="2"/>
    <x v="12"/>
    <n v="14000"/>
    <n v="11040"/>
    <n v="1268.1159420289855"/>
  </r>
  <r>
    <x v="1"/>
    <s v="Sub-Vegetal"/>
    <x v="2"/>
    <x v="12"/>
    <n v="13704"/>
    <n v="11178"/>
    <n v="1225.9796027911968"/>
  </r>
  <r>
    <x v="2"/>
    <s v="Sub-Vegetal"/>
    <x v="2"/>
    <x v="12"/>
    <n v="11583"/>
    <n v="10275"/>
    <n v="1127.2992700729926"/>
  </r>
  <r>
    <x v="3"/>
    <s v="Sub-Vegetal"/>
    <x v="2"/>
    <x v="12"/>
    <n v="10801"/>
    <n v="10066"/>
    <n v="1073.0180806675939"/>
  </r>
  <r>
    <x v="4"/>
    <s v="Sub-Vegetal"/>
    <x v="2"/>
    <x v="12"/>
    <n v="5029"/>
    <n v="4185"/>
    <n v="1201.6726403823177"/>
  </r>
  <r>
    <x v="5"/>
    <s v="Sub-Vegetal"/>
    <x v="2"/>
    <x v="12"/>
    <n v="3443"/>
    <n v="2856"/>
    <n v="1205.532212885154"/>
  </r>
  <r>
    <x v="6"/>
    <s v="Sub-Vegetal"/>
    <x v="2"/>
    <x v="12"/>
    <n v="5478"/>
    <n v="3408"/>
    <n v="1607.394366197183"/>
  </r>
  <r>
    <x v="7"/>
    <s v="Sub-Vegetal"/>
    <x v="2"/>
    <x v="12"/>
    <n v="3239"/>
    <n v="2702"/>
    <n v="1198.7416728349372"/>
  </r>
  <r>
    <x v="8"/>
    <s v="Sub-Vegetal"/>
    <x v="2"/>
    <x v="12"/>
    <n v="4314"/>
    <n v="3500"/>
    <n v="1232.5714285714287"/>
  </r>
  <r>
    <x v="9"/>
    <s v="Sub-Vegetal"/>
    <x v="2"/>
    <x v="12"/>
    <n v="3909"/>
    <n v="3303"/>
    <n v="1183.4695731153497"/>
  </r>
  <r>
    <x v="10"/>
    <s v="Sub-Vegetal"/>
    <x v="2"/>
    <x v="12"/>
    <n v="7019"/>
    <n v="3363"/>
    <n v="2087.1245911388642"/>
  </r>
  <r>
    <x v="11"/>
    <s v="Sub-Vegetal"/>
    <x v="2"/>
    <x v="12"/>
    <n v="5359"/>
    <n v="3136"/>
    <n v="1708.8647959183675"/>
  </r>
  <r>
    <x v="12"/>
    <s v="Sub-Vegetal"/>
    <x v="2"/>
    <x v="12"/>
    <n v="5155"/>
    <n v="5383"/>
    <n v="957.64443618799919"/>
  </r>
  <r>
    <x v="13"/>
    <s v="Sub-Vegetal"/>
    <x v="2"/>
    <x v="12"/>
    <n v="5808"/>
    <n v="6315"/>
    <n v="919.71496437054634"/>
  </r>
  <r>
    <x v="14"/>
    <s v="Sub-Vegetal"/>
    <x v="2"/>
    <x v="12"/>
    <n v="5925"/>
    <n v="1905"/>
    <n v="3110.2362204724409"/>
  </r>
  <r>
    <x v="15"/>
    <s v="Sub-Vegetal"/>
    <x v="2"/>
    <x v="12"/>
    <n v="2818"/>
    <n v="1496"/>
    <n v="1883.6898395721926"/>
  </r>
  <r>
    <x v="16"/>
    <s v="Sub-Vegetal"/>
    <x v="2"/>
    <x v="12"/>
    <n v="2415"/>
    <n v="1176"/>
    <n v="2053.5714285714284"/>
  </r>
  <r>
    <x v="17"/>
    <s v="Sub-Vegetal"/>
    <x v="2"/>
    <x v="12"/>
    <n v="3924"/>
    <n v="1960"/>
    <n v="2002.0408163265304"/>
  </r>
  <r>
    <x v="18"/>
    <s v="Sub-Vegetal"/>
    <x v="2"/>
    <x v="12"/>
    <n v="2928"/>
    <n v="1474"/>
    <n v="1986.4314789687924"/>
  </r>
  <r>
    <x v="19"/>
    <s v="Sub-Vegetal"/>
    <x v="2"/>
    <x v="12"/>
    <n v="1388"/>
    <n v="652"/>
    <n v="2128.8343558282209"/>
  </r>
  <r>
    <x v="20"/>
    <s v="Sub-Vegetal"/>
    <x v="2"/>
    <x v="12"/>
    <n v="2581"/>
    <n v="1279"/>
    <n v="2017.9827990617669"/>
  </r>
  <r>
    <x v="21"/>
    <s v="Sub-Vegetal"/>
    <x v="2"/>
    <x v="12"/>
    <n v="2407"/>
    <n v="1188"/>
    <n v="2026.094276094276"/>
  </r>
  <r>
    <x v="22"/>
    <s v="Sub-Vegetal"/>
    <x v="2"/>
    <x v="12"/>
    <n v="2038"/>
    <n v="1040"/>
    <n v="1959.6153846153845"/>
  </r>
  <r>
    <x v="23"/>
    <s v="Sub-Vegetal"/>
    <x v="2"/>
    <x v="12"/>
    <n v="1768"/>
    <n v="875"/>
    <n v="2020.5714285714284"/>
  </r>
  <r>
    <x v="24"/>
    <s v="Sub-Vegetal"/>
    <x v="2"/>
    <x v="12"/>
    <n v="1418"/>
    <n v="689"/>
    <n v="2058.0551523947752"/>
  </r>
  <r>
    <x v="25"/>
    <s v="Sub-Vegetal"/>
    <x v="2"/>
    <x v="12"/>
    <n v="1806"/>
    <n v="863"/>
    <n v="2092.6998841251448"/>
  </r>
  <r>
    <x v="26"/>
    <s v="Sub-Vegetal"/>
    <x v="2"/>
    <x v="12"/>
    <n v="1521"/>
    <n v="849"/>
    <n v="1791.5194346289754"/>
  </r>
  <r>
    <x v="27"/>
    <s v="Sub-Vegetal"/>
    <x v="2"/>
    <x v="12"/>
    <n v="1183"/>
    <n v="607"/>
    <n v="1948.9291598023065"/>
  </r>
  <r>
    <x v="0"/>
    <s v="Sub-Vegetal"/>
    <x v="2"/>
    <x v="13"/>
    <n v="6518"/>
    <n v="2259"/>
    <n v="2885.3474988933153"/>
  </r>
  <r>
    <x v="1"/>
    <s v="Sub-Vegetal"/>
    <x v="2"/>
    <x v="13"/>
    <n v="5680"/>
    <n v="2020"/>
    <n v="2811.8811881188117"/>
  </r>
  <r>
    <x v="2"/>
    <s v="Sub-Vegetal"/>
    <x v="2"/>
    <x v="13"/>
    <n v="5207"/>
    <n v="1893"/>
    <n v="2750.6603275224511"/>
  </r>
  <r>
    <x v="3"/>
    <s v="Sub-Vegetal"/>
    <x v="2"/>
    <x v="13"/>
    <n v="4495"/>
    <n v="1691"/>
    <n v="2658.1904198698994"/>
  </r>
  <r>
    <x v="4"/>
    <s v="Sub-Vegetal"/>
    <x v="2"/>
    <x v="13"/>
    <n v="4437"/>
    <n v="1610"/>
    <n v="2755.9006211180126"/>
  </r>
  <r>
    <x v="5"/>
    <s v="Sub-Vegetal"/>
    <x v="2"/>
    <x v="13"/>
    <n v="4384"/>
    <n v="1435"/>
    <n v="3055.0522648083625"/>
  </r>
  <r>
    <x v="6"/>
    <s v="Sub-Vegetal"/>
    <x v="2"/>
    <x v="13"/>
    <n v="3799"/>
    <n v="1201"/>
    <n v="3163.1973355537052"/>
  </r>
  <r>
    <x v="7"/>
    <s v="Sub-Vegetal"/>
    <x v="2"/>
    <x v="13"/>
    <n v="2900"/>
    <n v="1275"/>
    <n v="2274.5098039215686"/>
  </r>
  <r>
    <x v="8"/>
    <s v="Sub-Vegetal"/>
    <x v="2"/>
    <x v="13"/>
    <n v="3491"/>
    <n v="1932"/>
    <n v="1806.9358178053828"/>
  </r>
  <r>
    <x v="9"/>
    <s v="Sub-Vegetal"/>
    <x v="2"/>
    <x v="13"/>
    <n v="23871"/>
    <n v="13347"/>
    <n v="1788.4917959091931"/>
  </r>
  <r>
    <x v="10"/>
    <s v="Sub-Vegetal"/>
    <x v="2"/>
    <x v="13"/>
    <n v="42799"/>
    <n v="25389"/>
    <n v="1685.7300405687504"/>
  </r>
  <r>
    <x v="11"/>
    <s v="Sub-Vegetal"/>
    <x v="2"/>
    <x v="13"/>
    <n v="50952"/>
    <n v="30354"/>
    <n v="1678.5926072346313"/>
  </r>
  <r>
    <x v="12"/>
    <s v="Sub-Vegetal"/>
    <x v="2"/>
    <x v="13"/>
    <n v="54420"/>
    <n v="30235"/>
    <n v="1799.9007772449149"/>
  </r>
  <r>
    <x v="13"/>
    <s v="Sub-Vegetal"/>
    <x v="2"/>
    <x v="13"/>
    <n v="65702"/>
    <n v="40949"/>
    <n v="1604.4836259737722"/>
  </r>
  <r>
    <x v="14"/>
    <s v="Sub-Vegetal"/>
    <x v="2"/>
    <x v="13"/>
    <n v="49777"/>
    <n v="42215"/>
    <n v="1179.1306407674997"/>
  </r>
  <r>
    <x v="15"/>
    <s v="Sub-Vegetal"/>
    <x v="2"/>
    <x v="13"/>
    <n v="41833"/>
    <n v="34430"/>
    <n v="1215.0159744408945"/>
  </r>
  <r>
    <x v="16"/>
    <s v="Sub-Vegetal"/>
    <x v="2"/>
    <x v="13"/>
    <n v="17678"/>
    <n v="15629"/>
    <n v="1131.1024377759293"/>
  </r>
  <r>
    <x v="17"/>
    <s v="Sub-Vegetal"/>
    <x v="2"/>
    <x v="13"/>
    <n v="5556"/>
    <n v="5556"/>
    <n v="1000"/>
  </r>
  <r>
    <x v="18"/>
    <s v="Sub-Vegetal"/>
    <x v="2"/>
    <x v="13"/>
    <n v="5061"/>
    <n v="5496"/>
    <n v="920.8515283842795"/>
  </r>
  <r>
    <x v="19"/>
    <s v="Sub-Vegetal"/>
    <x v="2"/>
    <x v="13"/>
    <n v="1720"/>
    <n v="1068"/>
    <n v="1610.4868913857676"/>
  </r>
  <r>
    <x v="20"/>
    <s v="Sub-Vegetal"/>
    <x v="2"/>
    <x v="13"/>
    <n v="7855"/>
    <n v="5387"/>
    <n v="1458.1399665862259"/>
  </r>
  <r>
    <x v="21"/>
    <s v="Sub-Vegetal"/>
    <x v="2"/>
    <x v="13"/>
    <n v="11951"/>
    <n v="8977"/>
    <n v="1331.291077197282"/>
  </r>
  <r>
    <x v="22"/>
    <s v="Sub-Vegetal"/>
    <x v="2"/>
    <x v="13"/>
    <n v="4584"/>
    <n v="3158"/>
    <n v="1451.5516149461685"/>
  </r>
  <r>
    <x v="23"/>
    <s v="Sub-Vegetal"/>
    <x v="2"/>
    <x v="13"/>
    <n v="6736.12"/>
    <n v="4891"/>
    <n v="1377.2480065426294"/>
  </r>
  <r>
    <x v="24"/>
    <s v="Sub-Vegetal"/>
    <x v="2"/>
    <x v="13"/>
    <n v="6076"/>
    <n v="3834"/>
    <n v="1584.7678664580073"/>
  </r>
  <r>
    <x v="25"/>
    <s v="Sub-Vegetal"/>
    <x v="2"/>
    <x v="13"/>
    <n v="6654"/>
    <n v="5001"/>
    <n v="1330.5338932213558"/>
  </r>
  <r>
    <x v="26"/>
    <s v="Sub-Vegetal"/>
    <x v="2"/>
    <x v="13"/>
    <n v="9327"/>
    <n v="5275"/>
    <n v="1768.1516587677727"/>
  </r>
  <r>
    <x v="27"/>
    <s v="Sub-Vegetal"/>
    <x v="2"/>
    <x v="13"/>
    <n v="11057"/>
    <n v="5867"/>
    <n v="1884.6088290438042"/>
  </r>
  <r>
    <x v="0"/>
    <s v="Sub-Vegetal"/>
    <x v="2"/>
    <x v="14"/>
    <n v="316022"/>
    <n v="28135"/>
    <n v="11232.344055446951"/>
  </r>
  <r>
    <x v="1"/>
    <s v="Sub-Vegetal"/>
    <x v="2"/>
    <x v="14"/>
    <n v="338714"/>
    <n v="25000"/>
    <n v="13548.56"/>
  </r>
  <r>
    <x v="2"/>
    <s v="Sub-Vegetal"/>
    <x v="2"/>
    <x v="14"/>
    <n v="336260"/>
    <n v="24956"/>
    <n v="13474.114441416894"/>
  </r>
  <r>
    <x v="3"/>
    <s v="Sub-Vegetal"/>
    <x v="2"/>
    <x v="14"/>
    <n v="372658"/>
    <n v="24711"/>
    <n v="15080.652341062685"/>
  </r>
  <r>
    <x v="4"/>
    <s v="Sub-Vegetal"/>
    <x v="2"/>
    <x v="14"/>
    <n v="348295"/>
    <n v="25105"/>
    <n v="13873.531169089823"/>
  </r>
  <r>
    <x v="5"/>
    <s v="Sub-Vegetal"/>
    <x v="2"/>
    <x v="14"/>
    <n v="319873"/>
    <n v="25116"/>
    <n v="12735.825768434464"/>
  </r>
  <r>
    <x v="6"/>
    <s v="Sub-Vegetal"/>
    <x v="2"/>
    <x v="14"/>
    <n v="275905"/>
    <n v="23624"/>
    <n v="11679.012868269556"/>
  </r>
  <r>
    <x v="7"/>
    <s v="Sub-Vegetal"/>
    <x v="2"/>
    <x v="14"/>
    <n v="331668"/>
    <n v="24032"/>
    <n v="13801.098535286284"/>
  </r>
  <r>
    <x v="8"/>
    <s v="Sub-Vegetal"/>
    <x v="2"/>
    <x v="14"/>
    <n v="304468"/>
    <n v="26277"/>
    <n v="11586.863036115234"/>
  </r>
  <r>
    <x v="9"/>
    <s v="Sub-Vegetal"/>
    <x v="2"/>
    <x v="14"/>
    <n v="307403"/>
    <n v="25252"/>
    <n v="12173.412006969746"/>
  </r>
  <r>
    <x v="10"/>
    <s v="Sub-Vegetal"/>
    <x v="2"/>
    <x v="14"/>
    <n v="327092"/>
    <n v="26278"/>
    <n v="12447.370423928762"/>
  </r>
  <r>
    <x v="11"/>
    <s v="Sub-Vegetal"/>
    <x v="2"/>
    <x v="14"/>
    <n v="327750"/>
    <n v="26713"/>
    <n v="12269.307078950324"/>
  </r>
  <r>
    <x v="12"/>
    <s v="Sub-Vegetal"/>
    <x v="2"/>
    <x v="14"/>
    <n v="416571"/>
    <n v="34694"/>
    <n v="12007.004092926731"/>
  </r>
  <r>
    <x v="13"/>
    <s v="Sub-Vegetal"/>
    <x v="2"/>
    <x v="14"/>
    <n v="447360"/>
    <n v="33976"/>
    <n v="13166.941370379091"/>
  </r>
  <r>
    <x v="14"/>
    <s v="Sub-Vegetal"/>
    <x v="2"/>
    <x v="14"/>
    <n v="438526"/>
    <n v="34700"/>
    <n v="12637.636887608069"/>
  </r>
  <r>
    <x v="15"/>
    <s v="Sub-Vegetal"/>
    <x v="2"/>
    <x v="14"/>
    <n v="474165"/>
    <n v="42473"/>
    <n v="11163.915899512631"/>
  </r>
  <r>
    <x v="16"/>
    <s v="Sub-Vegetal"/>
    <x v="2"/>
    <x v="14"/>
    <n v="397143"/>
    <n v="35554"/>
    <n v="11170.135568431118"/>
  </r>
  <r>
    <x v="17"/>
    <s v="Sub-Vegetal"/>
    <x v="2"/>
    <x v="14"/>
    <n v="514678"/>
    <n v="50820"/>
    <n v="10127.469500196772"/>
  </r>
  <r>
    <x v="18"/>
    <s v="Sub-Vegetal"/>
    <x v="2"/>
    <x v="14"/>
    <n v="419547"/>
    <n v="36900"/>
    <n v="11369.837398373984"/>
  </r>
  <r>
    <x v="19"/>
    <s v="Sub-Vegetal"/>
    <x v="2"/>
    <x v="14"/>
    <n v="501850"/>
    <n v="44496"/>
    <n v="11278.541891405968"/>
  </r>
  <r>
    <x v="20"/>
    <s v="Sub-Vegetal"/>
    <x v="2"/>
    <x v="14"/>
    <n v="522982"/>
    <n v="47103"/>
    <n v="11102.944610746661"/>
  </r>
  <r>
    <x v="21"/>
    <s v="Sub-Vegetal"/>
    <x v="2"/>
    <x v="14"/>
    <n v="452907"/>
    <n v="43041"/>
    <n v="10522.687669896146"/>
  </r>
  <r>
    <x v="22"/>
    <s v="Sub-Vegetal"/>
    <x v="2"/>
    <x v="14"/>
    <n v="488114"/>
    <n v="40854"/>
    <n v="11947.765212708671"/>
  </r>
  <r>
    <x v="23"/>
    <s v="Sub-Vegetal"/>
    <x v="2"/>
    <x v="14"/>
    <n v="588460.82999999996"/>
    <n v="52226"/>
    <n v="11267.583770535748"/>
  </r>
  <r>
    <x v="24"/>
    <s v="Sub-Vegetal"/>
    <x v="2"/>
    <x v="14"/>
    <n v="424227"/>
    <n v="42943"/>
    <n v="9878.839391751857"/>
  </r>
  <r>
    <x v="25"/>
    <s v="Sub-Vegetal"/>
    <x v="2"/>
    <x v="14"/>
    <n v="475115"/>
    <n v="42643"/>
    <n v="11141.687967544498"/>
  </r>
  <r>
    <x v="26"/>
    <s v="Sub-Vegetal"/>
    <x v="2"/>
    <x v="14"/>
    <n v="521942"/>
    <n v="44087"/>
    <n v="11838.909429083402"/>
  </r>
  <r>
    <x v="27"/>
    <s v="Sub-Vegetal"/>
    <x v="2"/>
    <x v="14"/>
    <n v="542670"/>
    <n v="48098"/>
    <n v="11282.589712669966"/>
  </r>
  <r>
    <x v="0"/>
    <s v="Sub-Vegetal"/>
    <x v="3"/>
    <x v="15"/>
    <n v="26119"/>
    <n v="1987"/>
    <n v="13144.942123804731"/>
  </r>
  <r>
    <x v="1"/>
    <s v="Sub-Vegetal"/>
    <x v="3"/>
    <x v="15"/>
    <n v="24692"/>
    <n v="1900"/>
    <n v="12995.78947368421"/>
  </r>
  <r>
    <x v="2"/>
    <s v="Sub-Vegetal"/>
    <x v="3"/>
    <x v="15"/>
    <n v="27612"/>
    <n v="1928"/>
    <n v="14321.576763485478"/>
  </r>
  <r>
    <x v="3"/>
    <s v="Sub-Vegetal"/>
    <x v="3"/>
    <x v="15"/>
    <n v="24418"/>
    <n v="1874"/>
    <n v="13029.882604055496"/>
  </r>
  <r>
    <x v="4"/>
    <s v="Sub-Vegetal"/>
    <x v="3"/>
    <x v="15"/>
    <n v="28737"/>
    <n v="2049"/>
    <n v="14024.89019033675"/>
  </r>
  <r>
    <x v="5"/>
    <s v="Sub-Vegetal"/>
    <x v="3"/>
    <x v="15"/>
    <n v="31505"/>
    <n v="2283"/>
    <n v="13799.824791940429"/>
  </r>
  <r>
    <x v="6"/>
    <s v="Sub-Vegetal"/>
    <x v="3"/>
    <x v="15"/>
    <n v="23024"/>
    <n v="2158"/>
    <n v="10669.138090824837"/>
  </r>
  <r>
    <x v="7"/>
    <s v="Sub-Vegetal"/>
    <x v="3"/>
    <x v="15"/>
    <n v="27523"/>
    <n v="2454"/>
    <n v="11215.566422167889"/>
  </r>
  <r>
    <x v="8"/>
    <s v="Sub-Vegetal"/>
    <x v="3"/>
    <x v="15"/>
    <n v="31342"/>
    <n v="2799"/>
    <n v="11197.570560914613"/>
  </r>
  <r>
    <x v="9"/>
    <s v="Sub-Vegetal"/>
    <x v="3"/>
    <x v="15"/>
    <n v="35955"/>
    <n v="2931"/>
    <n v="12267.144319344932"/>
  </r>
  <r>
    <x v="10"/>
    <s v="Sub-Vegetal"/>
    <x v="3"/>
    <x v="15"/>
    <n v="36022"/>
    <n v="2932"/>
    <n v="12285.811732605729"/>
  </r>
  <r>
    <x v="11"/>
    <s v="Sub-Vegetal"/>
    <x v="3"/>
    <x v="15"/>
    <n v="36662"/>
    <n v="3189"/>
    <n v="11496.393853872687"/>
  </r>
  <r>
    <x v="12"/>
    <s v="Sub-Vegetal"/>
    <x v="3"/>
    <x v="15"/>
    <n v="33068"/>
    <n v="4334"/>
    <n v="7629.9030918320259"/>
  </r>
  <r>
    <x v="13"/>
    <s v="Sub-Vegetal"/>
    <x v="3"/>
    <x v="15"/>
    <n v="29170"/>
    <n v="4764"/>
    <n v="6123.0058774139379"/>
  </r>
  <r>
    <x v="14"/>
    <s v="Sub-Vegetal"/>
    <x v="3"/>
    <x v="15"/>
    <n v="30792"/>
    <n v="2871"/>
    <n v="10725.182863113898"/>
  </r>
  <r>
    <x v="15"/>
    <s v="Sub-Vegetal"/>
    <x v="3"/>
    <x v="15"/>
    <n v="47603"/>
    <n v="4157"/>
    <n v="11451.286985807074"/>
  </r>
  <r>
    <x v="16"/>
    <s v="Sub-Vegetal"/>
    <x v="3"/>
    <x v="15"/>
    <n v="50449"/>
    <n v="3715"/>
    <n v="13579.811574697173"/>
  </r>
  <r>
    <x v="17"/>
    <s v="Sub-Vegetal"/>
    <x v="3"/>
    <x v="15"/>
    <n v="70909"/>
    <n v="4921"/>
    <n v="14409.469619995934"/>
  </r>
  <r>
    <x v="18"/>
    <s v="Sub-Vegetal"/>
    <x v="3"/>
    <x v="15"/>
    <n v="58386"/>
    <n v="4172"/>
    <n v="13994.726749760308"/>
  </r>
  <r>
    <x v="0"/>
    <s v="Sub-Vegetal"/>
    <x v="3"/>
    <x v="16"/>
    <n v="12140"/>
    <n v="1867"/>
    <n v="6502.410283877879"/>
  </r>
  <r>
    <x v="1"/>
    <s v="Sub-Vegetal"/>
    <x v="3"/>
    <x v="16"/>
    <n v="13345"/>
    <n v="1381"/>
    <n v="9663.2874728457646"/>
  </r>
  <r>
    <x v="2"/>
    <s v="Sub-Vegetal"/>
    <x v="3"/>
    <x v="16"/>
    <n v="13928"/>
    <n v="1530"/>
    <n v="9103.2679738562092"/>
  </r>
  <r>
    <x v="3"/>
    <s v="Sub-Vegetal"/>
    <x v="3"/>
    <x v="16"/>
    <n v="10264"/>
    <n v="1148"/>
    <n v="8940.7665505226487"/>
  </r>
  <r>
    <x v="4"/>
    <s v="Sub-Vegetal"/>
    <x v="3"/>
    <x v="16"/>
    <n v="12081"/>
    <n v="1148"/>
    <n v="10523.519163763065"/>
  </r>
  <r>
    <x v="5"/>
    <s v="Sub-Vegetal"/>
    <x v="3"/>
    <x v="16"/>
    <n v="8087"/>
    <n v="771"/>
    <n v="10488.975356679637"/>
  </r>
  <r>
    <x v="6"/>
    <s v="Sub-Vegetal"/>
    <x v="3"/>
    <x v="16"/>
    <n v="13616"/>
    <n v="1348"/>
    <n v="10100.890207715134"/>
  </r>
  <r>
    <x v="7"/>
    <s v="Sub-Vegetal"/>
    <x v="3"/>
    <x v="16"/>
    <n v="10995"/>
    <n v="1175"/>
    <n v="9357.4468085106382"/>
  </r>
  <r>
    <x v="8"/>
    <s v="Sub-Vegetal"/>
    <x v="3"/>
    <x v="16"/>
    <n v="12834"/>
    <n v="1466"/>
    <n v="8754.4338335607099"/>
  </r>
  <r>
    <x v="9"/>
    <s v="Sub-Vegetal"/>
    <x v="3"/>
    <x v="16"/>
    <n v="16773"/>
    <n v="1493"/>
    <n v="11234.427327528467"/>
  </r>
  <r>
    <x v="10"/>
    <s v="Sub-Vegetal"/>
    <x v="3"/>
    <x v="16"/>
    <n v="12937"/>
    <n v="1208"/>
    <n v="10709.437086092714"/>
  </r>
  <r>
    <x v="11"/>
    <s v="Sub-Vegetal"/>
    <x v="3"/>
    <x v="16"/>
    <n v="7777"/>
    <n v="743"/>
    <n v="10467.025572005383"/>
  </r>
  <r>
    <x v="12"/>
    <s v="Sub-Vegetal"/>
    <x v="3"/>
    <x v="16"/>
    <n v="10459"/>
    <n v="791"/>
    <n v="13222.503160556258"/>
  </r>
  <r>
    <x v="13"/>
    <s v="Sub-Vegetal"/>
    <x v="3"/>
    <x v="16"/>
    <n v="14819"/>
    <n v="1190"/>
    <n v="12452.941176470589"/>
  </r>
  <r>
    <x v="14"/>
    <s v="Sub-Vegetal"/>
    <x v="3"/>
    <x v="16"/>
    <n v="23032"/>
    <n v="2241"/>
    <n v="10277.554663096831"/>
  </r>
  <r>
    <x v="15"/>
    <s v="Sub-Vegetal"/>
    <x v="3"/>
    <x v="16"/>
    <n v="20139"/>
    <n v="1945"/>
    <n v="10354.241645244216"/>
  </r>
  <r>
    <x v="16"/>
    <s v="Sub-Vegetal"/>
    <x v="3"/>
    <x v="16"/>
    <n v="13556"/>
    <n v="1482"/>
    <n v="9147.0985155195685"/>
  </r>
  <r>
    <x v="17"/>
    <s v="Sub-Vegetal"/>
    <x v="3"/>
    <x v="16"/>
    <n v="22091"/>
    <n v="2372"/>
    <n v="9313.2377740303527"/>
  </r>
  <r>
    <x v="18"/>
    <s v="Sub-Vegetal"/>
    <x v="3"/>
    <x v="16"/>
    <n v="21968"/>
    <n v="2273"/>
    <n v="9664.7602287725476"/>
  </r>
  <r>
    <x v="19"/>
    <s v="Sub-Vegetal"/>
    <x v="3"/>
    <x v="16"/>
    <n v="19447"/>
    <n v="2100"/>
    <n v="9260.4761904761908"/>
  </r>
  <r>
    <x v="20"/>
    <s v="Sub-Vegetal"/>
    <x v="3"/>
    <x v="16"/>
    <n v="26799"/>
    <n v="2936"/>
    <n v="9127.724795640328"/>
  </r>
  <r>
    <x v="21"/>
    <s v="Sub-Vegetal"/>
    <x v="3"/>
    <x v="16"/>
    <n v="15744"/>
    <n v="1569"/>
    <n v="10034.416826003824"/>
  </r>
  <r>
    <x v="22"/>
    <s v="Sub-Vegetal"/>
    <x v="3"/>
    <x v="16"/>
    <n v="18747"/>
    <n v="1960"/>
    <n v="9564.7959183673465"/>
  </r>
  <r>
    <x v="23"/>
    <s v="Sub-Vegetal"/>
    <x v="3"/>
    <x v="16"/>
    <n v="19645.66"/>
    <n v="2007"/>
    <n v="9788.5700049825609"/>
  </r>
  <r>
    <x v="24"/>
    <s v="Sub-Vegetal"/>
    <x v="3"/>
    <x v="16"/>
    <n v="21242"/>
    <n v="1743"/>
    <n v="12187.033849684452"/>
  </r>
  <r>
    <x v="25"/>
    <s v="Sub-Vegetal"/>
    <x v="3"/>
    <x v="16"/>
    <n v="21845"/>
    <n v="2101"/>
    <n v="10397.429795335554"/>
  </r>
  <r>
    <x v="26"/>
    <s v="Sub-Vegetal"/>
    <x v="3"/>
    <x v="16"/>
    <n v="23180"/>
    <n v="1801"/>
    <n v="12870.627429205995"/>
  </r>
  <r>
    <x v="27"/>
    <s v="Sub-Vegetal"/>
    <x v="3"/>
    <x v="16"/>
    <n v="22666"/>
    <n v="1745"/>
    <n v="12989.111747851004"/>
  </r>
  <r>
    <x v="0"/>
    <s v="Sub-Vegetal"/>
    <x v="3"/>
    <x v="17"/>
    <n v="787"/>
    <n v="169"/>
    <n v="4656.8047337278103"/>
  </r>
  <r>
    <x v="1"/>
    <s v="Sub-Vegetal"/>
    <x v="3"/>
    <x v="17"/>
    <n v="1180"/>
    <n v="198"/>
    <n v="5959.5959595959594"/>
  </r>
  <r>
    <x v="2"/>
    <s v="Sub-Vegetal"/>
    <x v="3"/>
    <x v="17"/>
    <n v="1241"/>
    <n v="207"/>
    <n v="5995.1690821256043"/>
  </r>
  <r>
    <x v="3"/>
    <s v="Sub-Vegetal"/>
    <x v="3"/>
    <x v="17"/>
    <n v="1047"/>
    <n v="175"/>
    <n v="5982.8571428571431"/>
  </r>
  <r>
    <x v="4"/>
    <s v="Sub-Vegetal"/>
    <x v="3"/>
    <x v="17"/>
    <n v="1330"/>
    <n v="212"/>
    <n v="6273.5849056603774"/>
  </r>
  <r>
    <x v="5"/>
    <s v="Sub-Vegetal"/>
    <x v="3"/>
    <x v="17"/>
    <n v="2318"/>
    <n v="368"/>
    <n v="6298.913043478261"/>
  </r>
  <r>
    <x v="6"/>
    <s v="Sub-Vegetal"/>
    <x v="3"/>
    <x v="17"/>
    <n v="2477"/>
    <n v="416"/>
    <n v="5954.3269230769238"/>
  </r>
  <r>
    <x v="7"/>
    <s v="Sub-Vegetal"/>
    <x v="3"/>
    <x v="17"/>
    <n v="3644"/>
    <n v="590"/>
    <n v="6176.2711864406774"/>
  </r>
  <r>
    <x v="8"/>
    <s v="Sub-Vegetal"/>
    <x v="3"/>
    <x v="17"/>
    <n v="4459"/>
    <n v="580"/>
    <n v="7687.9310344827591"/>
  </r>
  <r>
    <x v="9"/>
    <s v="Sub-Vegetal"/>
    <x v="3"/>
    <x v="17"/>
    <n v="6241"/>
    <n v="816"/>
    <n v="7648.2843137254904"/>
  </r>
  <r>
    <x v="10"/>
    <s v="Sub-Vegetal"/>
    <x v="3"/>
    <x v="17"/>
    <n v="6233"/>
    <n v="859"/>
    <n v="7256.1117578579742"/>
  </r>
  <r>
    <x v="11"/>
    <s v="Sub-Vegetal"/>
    <x v="3"/>
    <x v="17"/>
    <n v="7447"/>
    <n v="905"/>
    <n v="8228.7292817679554"/>
  </r>
  <r>
    <x v="12"/>
    <s v="Sub-Vegetal"/>
    <x v="3"/>
    <x v="17"/>
    <n v="6459"/>
    <n v="1035"/>
    <n v="6240.579710144927"/>
  </r>
  <r>
    <x v="13"/>
    <s v="Sub-Vegetal"/>
    <x v="3"/>
    <x v="17"/>
    <n v="7172"/>
    <n v="1022"/>
    <n v="7017.6125244618397"/>
  </r>
  <r>
    <x v="14"/>
    <s v="Sub-Vegetal"/>
    <x v="3"/>
    <x v="17"/>
    <n v="7778"/>
    <n v="910"/>
    <n v="8547.2527472527472"/>
  </r>
  <r>
    <x v="15"/>
    <s v="Sub-Vegetal"/>
    <x v="3"/>
    <x v="17"/>
    <n v="12945"/>
    <n v="1701"/>
    <n v="7610.2292768959442"/>
  </r>
  <r>
    <x v="16"/>
    <s v="Sub-Vegetal"/>
    <x v="3"/>
    <x v="17"/>
    <n v="7520"/>
    <n v="1138"/>
    <n v="6608.0843585237262"/>
  </r>
  <r>
    <x v="17"/>
    <s v="Sub-Vegetal"/>
    <x v="3"/>
    <x v="17"/>
    <n v="9410"/>
    <n v="1592"/>
    <n v="5910.8040201005024"/>
  </r>
  <r>
    <x v="18"/>
    <s v="Sub-Vegetal"/>
    <x v="3"/>
    <x v="17"/>
    <n v="13136"/>
    <n v="1548"/>
    <n v="8485.7881136950909"/>
  </r>
  <r>
    <x v="0"/>
    <s v="Sub-Vegetal"/>
    <x v="3"/>
    <x v="18"/>
    <n v="52755"/>
    <n v="6485"/>
    <n v="8134.9267540478022"/>
  </r>
  <r>
    <x v="1"/>
    <s v="Sub-Vegetal"/>
    <x v="3"/>
    <x v="18"/>
    <n v="63857"/>
    <n v="8179"/>
    <n v="7807.4336715979944"/>
  </r>
  <r>
    <x v="2"/>
    <s v="Sub-Vegetal"/>
    <x v="3"/>
    <x v="18"/>
    <n v="69623"/>
    <n v="7875"/>
    <n v="8841.0158730158728"/>
  </r>
  <r>
    <x v="3"/>
    <s v="Sub-Vegetal"/>
    <x v="3"/>
    <x v="18"/>
    <n v="87567"/>
    <n v="9062"/>
    <n v="9663.0986537188255"/>
  </r>
  <r>
    <x v="4"/>
    <s v="Sub-Vegetal"/>
    <x v="3"/>
    <x v="18"/>
    <n v="87523"/>
    <n v="9537"/>
    <n v="9177.2045716682387"/>
  </r>
  <r>
    <x v="5"/>
    <s v="Sub-Vegetal"/>
    <x v="3"/>
    <x v="18"/>
    <n v="93163"/>
    <n v="11286"/>
    <n v="8254.740386319334"/>
  </r>
  <r>
    <x v="6"/>
    <s v="Sub-Vegetal"/>
    <x v="3"/>
    <x v="18"/>
    <n v="52485"/>
    <n v="6462"/>
    <n v="8122.0984215413182"/>
  </r>
  <r>
    <x v="7"/>
    <s v="Sub-Vegetal"/>
    <x v="3"/>
    <x v="18"/>
    <n v="69878"/>
    <n v="7965"/>
    <n v="8773.1324544883864"/>
  </r>
  <r>
    <x v="8"/>
    <s v="Sub-Vegetal"/>
    <x v="3"/>
    <x v="18"/>
    <n v="76857"/>
    <n v="8934"/>
    <n v="8602.7535258562784"/>
  </r>
  <r>
    <x v="9"/>
    <s v="Sub-Vegetal"/>
    <x v="3"/>
    <x v="18"/>
    <n v="87243"/>
    <n v="10149"/>
    <n v="8596.2163759976356"/>
  </r>
  <r>
    <x v="10"/>
    <s v="Sub-Vegetal"/>
    <x v="3"/>
    <x v="18"/>
    <n v="88521"/>
    <n v="9481"/>
    <n v="9336.6733466933856"/>
  </r>
  <r>
    <x v="11"/>
    <s v="Sub-Vegetal"/>
    <x v="3"/>
    <x v="18"/>
    <n v="84779"/>
    <n v="9142"/>
    <n v="9273.5725224239777"/>
  </r>
  <r>
    <x v="12"/>
    <s v="Sub-Vegetal"/>
    <x v="3"/>
    <x v="18"/>
    <n v="90855"/>
    <n v="14899"/>
    <n v="6098.0602725015106"/>
  </r>
  <r>
    <x v="13"/>
    <s v="Sub-Vegetal"/>
    <x v="3"/>
    <x v="18"/>
    <n v="98374"/>
    <n v="16814"/>
    <n v="5850.7196383965747"/>
  </r>
  <r>
    <x v="14"/>
    <s v="Sub-Vegetal"/>
    <x v="3"/>
    <x v="18"/>
    <n v="124706"/>
    <n v="20314"/>
    <n v="6138.9189721374423"/>
  </r>
  <r>
    <x v="15"/>
    <s v="Sub-Vegetal"/>
    <x v="3"/>
    <x v="18"/>
    <n v="128931"/>
    <n v="14354"/>
    <n v="8982.2349170962807"/>
  </r>
  <r>
    <x v="16"/>
    <s v="Sub-Vegetal"/>
    <x v="3"/>
    <x v="18"/>
    <n v="50457"/>
    <n v="5261"/>
    <n v="9590.7622125071284"/>
  </r>
  <r>
    <x v="17"/>
    <s v="Sub-Vegetal"/>
    <x v="3"/>
    <x v="18"/>
    <n v="63991"/>
    <n v="6949"/>
    <n v="9208.6631169952507"/>
  </r>
  <r>
    <x v="18"/>
    <s v="Sub-Vegetal"/>
    <x v="3"/>
    <x v="18"/>
    <n v="60851"/>
    <n v="6369"/>
    <n v="9554.2471345580143"/>
  </r>
  <r>
    <x v="19"/>
    <s v="Sub-Vegetal"/>
    <x v="3"/>
    <x v="18"/>
    <n v="48938"/>
    <n v="5096"/>
    <n v="9603.2182103610667"/>
  </r>
  <r>
    <x v="20"/>
    <s v="Sub-Vegetal"/>
    <x v="3"/>
    <x v="18"/>
    <n v="53107"/>
    <n v="5430"/>
    <n v="9780.2946593001834"/>
  </r>
  <r>
    <x v="21"/>
    <s v="Sub-Vegetal"/>
    <x v="3"/>
    <x v="18"/>
    <n v="45653"/>
    <n v="5059"/>
    <n v="9024.1154378335632"/>
  </r>
  <r>
    <x v="22"/>
    <s v="Sub-Vegetal"/>
    <x v="3"/>
    <x v="18"/>
    <n v="48710"/>
    <n v="4479"/>
    <n v="10875.195356106273"/>
  </r>
  <r>
    <x v="23"/>
    <s v="Sub-Vegetal"/>
    <x v="3"/>
    <x v="18"/>
    <n v="48892.7"/>
    <n v="5063"/>
    <n v="9656.8635196523792"/>
  </r>
  <r>
    <x v="24"/>
    <s v="Sub-Vegetal"/>
    <x v="3"/>
    <x v="18"/>
    <n v="52153"/>
    <n v="4570"/>
    <n v="11412.035010940919"/>
  </r>
  <r>
    <x v="25"/>
    <s v="Sub-Vegetal"/>
    <x v="3"/>
    <x v="18"/>
    <n v="53300"/>
    <n v="5149"/>
    <n v="10351.524567877257"/>
  </r>
  <r>
    <x v="26"/>
    <s v="Sub-Vegetal"/>
    <x v="3"/>
    <x v="18"/>
    <n v="55781"/>
    <n v="5255"/>
    <n v="10614.843006660325"/>
  </r>
  <r>
    <x v="27"/>
    <s v="Sub-Vegetal"/>
    <x v="3"/>
    <x v="18"/>
    <n v="55772"/>
    <n v="5266"/>
    <n v="10590.960881124192"/>
  </r>
  <r>
    <x v="0"/>
    <s v="Sub-Vegetal"/>
    <x v="3"/>
    <x v="19"/>
    <n v="64008"/>
    <n v="8585"/>
    <n v="7455.7949912638323"/>
  </r>
  <r>
    <x v="1"/>
    <s v="Sub-Vegetal"/>
    <x v="3"/>
    <x v="19"/>
    <n v="60466"/>
    <n v="6382"/>
    <n v="9474.4594171106237"/>
  </r>
  <r>
    <x v="2"/>
    <s v="Sub-Vegetal"/>
    <x v="3"/>
    <x v="19"/>
    <n v="63179"/>
    <n v="6344"/>
    <n v="9958.8587641866325"/>
  </r>
  <r>
    <x v="3"/>
    <s v="Sub-Vegetal"/>
    <x v="3"/>
    <x v="19"/>
    <n v="62994"/>
    <n v="6401"/>
    <n v="9841.2748008123726"/>
  </r>
  <r>
    <x v="4"/>
    <s v="Sub-Vegetal"/>
    <x v="3"/>
    <x v="19"/>
    <n v="64443"/>
    <n v="5908"/>
    <n v="10907.752200406228"/>
  </r>
  <r>
    <x v="5"/>
    <s v="Sub-Vegetal"/>
    <x v="3"/>
    <x v="19"/>
    <n v="54353"/>
    <n v="5739"/>
    <n v="9470.8137306150893"/>
  </r>
  <r>
    <x v="6"/>
    <s v="Sub-Vegetal"/>
    <x v="3"/>
    <x v="19"/>
    <n v="47755"/>
    <n v="5027"/>
    <n v="9499.7016112989841"/>
  </r>
  <r>
    <x v="7"/>
    <s v="Sub-Vegetal"/>
    <x v="3"/>
    <x v="19"/>
    <n v="61904"/>
    <n v="5689"/>
    <n v="10881.349973633327"/>
  </r>
  <r>
    <x v="8"/>
    <s v="Sub-Vegetal"/>
    <x v="3"/>
    <x v="19"/>
    <n v="59169"/>
    <n v="5285"/>
    <n v="11195.648060548723"/>
  </r>
  <r>
    <x v="9"/>
    <s v="Sub-Vegetal"/>
    <x v="3"/>
    <x v="19"/>
    <n v="85954"/>
    <n v="7882"/>
    <n v="10905.100228368434"/>
  </r>
  <r>
    <x v="10"/>
    <s v="Sub-Vegetal"/>
    <x v="3"/>
    <x v="19"/>
    <n v="78290"/>
    <n v="7059"/>
    <n v="11090.806063181753"/>
  </r>
  <r>
    <x v="11"/>
    <s v="Sub-Vegetal"/>
    <x v="3"/>
    <x v="19"/>
    <n v="83996"/>
    <n v="7447"/>
    <n v="11279.172821270309"/>
  </r>
  <r>
    <x v="12"/>
    <s v="Sub-Vegetal"/>
    <x v="3"/>
    <x v="19"/>
    <n v="83034"/>
    <n v="12362"/>
    <n v="6716.8742921857302"/>
  </r>
  <r>
    <x v="13"/>
    <s v="Sub-Vegetal"/>
    <x v="3"/>
    <x v="19"/>
    <n v="90232"/>
    <n v="13252"/>
    <n v="6808.9345004527613"/>
  </r>
  <r>
    <x v="14"/>
    <s v="Sub-Vegetal"/>
    <x v="3"/>
    <x v="19"/>
    <n v="138476"/>
    <n v="19337"/>
    <n v="7161.1935667373436"/>
  </r>
  <r>
    <x v="15"/>
    <s v="Sub-Vegetal"/>
    <x v="3"/>
    <x v="19"/>
    <n v="101850"/>
    <n v="9596"/>
    <n v="10613.79741558983"/>
  </r>
  <r>
    <x v="16"/>
    <s v="Sub-Vegetal"/>
    <x v="3"/>
    <x v="19"/>
    <n v="84081"/>
    <n v="7173"/>
    <n v="11721.873693015476"/>
  </r>
  <r>
    <x v="17"/>
    <s v="Sub-Vegetal"/>
    <x v="3"/>
    <x v="19"/>
    <n v="108196"/>
    <n v="9535"/>
    <n v="11347.246984792868"/>
  </r>
  <r>
    <x v="18"/>
    <s v="Sub-Vegetal"/>
    <x v="3"/>
    <x v="19"/>
    <n v="97291"/>
    <n v="8940"/>
    <n v="10882.662192393736"/>
  </r>
  <r>
    <x v="19"/>
    <s v="Sub-Vegetal"/>
    <x v="3"/>
    <x v="19"/>
    <n v="78704"/>
    <n v="6843"/>
    <n v="11501.388279994155"/>
  </r>
  <r>
    <x v="20"/>
    <s v="Sub-Vegetal"/>
    <x v="3"/>
    <x v="19"/>
    <n v="80932"/>
    <n v="6938"/>
    <n v="11665.033150763909"/>
  </r>
  <r>
    <x v="0"/>
    <s v="Sub-Vegetal"/>
    <x v="3"/>
    <x v="20"/>
    <n v="322141"/>
    <n v="17902"/>
    <n v="17994.693330354148"/>
  </r>
  <r>
    <x v="1"/>
    <s v="Sub-Vegetal"/>
    <x v="3"/>
    <x v="20"/>
    <n v="390232"/>
    <n v="21525"/>
    <n v="18129.245063879211"/>
  </r>
  <r>
    <x v="2"/>
    <s v="Sub-Vegetal"/>
    <x v="3"/>
    <x v="20"/>
    <n v="384050"/>
    <n v="19927"/>
    <n v="19272.845887489337"/>
  </r>
  <r>
    <x v="3"/>
    <s v="Sub-Vegetal"/>
    <x v="3"/>
    <x v="20"/>
    <n v="341662"/>
    <n v="19854"/>
    <n v="17208.723682885062"/>
  </r>
  <r>
    <x v="4"/>
    <s v="Sub-Vegetal"/>
    <x v="3"/>
    <x v="20"/>
    <n v="329214"/>
    <n v="18702"/>
    <n v="17603.14404876484"/>
  </r>
  <r>
    <x v="5"/>
    <s v="Sub-Vegetal"/>
    <x v="3"/>
    <x v="20"/>
    <n v="350626"/>
    <n v="19590"/>
    <n v="17898.213374170497"/>
  </r>
  <r>
    <x v="6"/>
    <s v="Sub-Vegetal"/>
    <x v="3"/>
    <x v="20"/>
    <n v="321599"/>
    <n v="17007"/>
    <n v="18909.801846298582"/>
  </r>
  <r>
    <x v="7"/>
    <s v="Sub-Vegetal"/>
    <x v="3"/>
    <x v="20"/>
    <n v="350063"/>
    <n v="18848"/>
    <n v="18572.952037351442"/>
  </r>
  <r>
    <x v="8"/>
    <s v="Sub-Vegetal"/>
    <x v="3"/>
    <x v="20"/>
    <n v="443106"/>
    <n v="24210"/>
    <n v="18302.60223048327"/>
  </r>
  <r>
    <x v="9"/>
    <s v="Sub-Vegetal"/>
    <x v="3"/>
    <x v="20"/>
    <n v="454142"/>
    <n v="24325"/>
    <n v="18669.763617677287"/>
  </r>
  <r>
    <x v="10"/>
    <s v="Sub-Vegetal"/>
    <x v="3"/>
    <x v="20"/>
    <n v="456399"/>
    <n v="24628"/>
    <n v="18531.711872665259"/>
  </r>
  <r>
    <x v="11"/>
    <s v="Sub-Vegetal"/>
    <x v="3"/>
    <x v="20"/>
    <n v="421016"/>
    <n v="22025"/>
    <n v="19115.368898978435"/>
  </r>
  <r>
    <x v="12"/>
    <s v="Sub-Vegetal"/>
    <x v="3"/>
    <x v="20"/>
    <n v="499179"/>
    <n v="22025"/>
    <n v="22664.199772985245"/>
  </r>
  <r>
    <x v="13"/>
    <s v="Sub-Vegetal"/>
    <x v="3"/>
    <x v="20"/>
    <n v="512544"/>
    <n v="28985"/>
    <n v="17683.077453855443"/>
  </r>
  <r>
    <x v="14"/>
    <s v="Sub-Vegetal"/>
    <x v="3"/>
    <x v="20"/>
    <n v="554852"/>
    <n v="34351"/>
    <n v="16152.426421356002"/>
  </r>
  <r>
    <x v="15"/>
    <s v="Sub-Vegetal"/>
    <x v="3"/>
    <x v="20"/>
    <n v="578080"/>
    <n v="33183"/>
    <n v="17420.968568242773"/>
  </r>
  <r>
    <x v="16"/>
    <s v="Sub-Vegetal"/>
    <x v="3"/>
    <x v="20"/>
    <n v="419580"/>
    <n v="21205"/>
    <n v="19786.842725772225"/>
  </r>
  <r>
    <x v="17"/>
    <s v="Sub-Vegetal"/>
    <x v="3"/>
    <x v="20"/>
    <n v="636367"/>
    <n v="33150"/>
    <n v="19196.591251885369"/>
  </r>
  <r>
    <x v="18"/>
    <s v="Sub-Vegetal"/>
    <x v="3"/>
    <x v="20"/>
    <n v="602522"/>
    <n v="33478"/>
    <n v="17997.55063026465"/>
  </r>
  <r>
    <x v="19"/>
    <s v="Sub-Vegetal"/>
    <x v="3"/>
    <x v="20"/>
    <n v="452673"/>
    <n v="23592"/>
    <n v="19187.563580874874"/>
  </r>
  <r>
    <x v="20"/>
    <s v="Sub-Vegetal"/>
    <x v="3"/>
    <x v="20"/>
    <n v="421006"/>
    <n v="21337"/>
    <n v="19731.264938838638"/>
  </r>
  <r>
    <x v="21"/>
    <s v="Sub-Vegetal"/>
    <x v="3"/>
    <x v="20"/>
    <n v="379472"/>
    <n v="17357"/>
    <n v="21862.764302586853"/>
  </r>
  <r>
    <x v="22"/>
    <s v="Sub-Vegetal"/>
    <x v="3"/>
    <x v="20"/>
    <n v="427319"/>
    <n v="22130"/>
    <n v="19309.489380930863"/>
  </r>
  <r>
    <x v="23"/>
    <s v="Sub-Vegetal"/>
    <x v="3"/>
    <x v="20"/>
    <n v="451333.72"/>
    <n v="22956"/>
    <n v="19660.817215542775"/>
  </r>
  <r>
    <x v="24"/>
    <s v="Sub-Vegetal"/>
    <x v="3"/>
    <x v="20"/>
    <n v="474491"/>
    <n v="20663"/>
    <n v="22963.316072206362"/>
  </r>
  <r>
    <x v="25"/>
    <s v="Sub-Vegetal"/>
    <x v="3"/>
    <x v="20"/>
    <n v="528712"/>
    <n v="23468"/>
    <n v="22529.06084881541"/>
  </r>
  <r>
    <x v="26"/>
    <s v="Sub-Vegetal"/>
    <x v="3"/>
    <x v="20"/>
    <n v="527777"/>
    <n v="43498"/>
    <n v="12133.362453446136"/>
  </r>
  <r>
    <x v="27"/>
    <s v="Sub-Vegetal"/>
    <x v="3"/>
    <x v="20"/>
    <n v="520567"/>
    <n v="24254"/>
    <n v="21463.140100601962"/>
  </r>
  <r>
    <x v="0"/>
    <s v="Sub-Vegetal"/>
    <x v="3"/>
    <x v="21"/>
    <n v="408992"/>
    <n v="39479"/>
    <n v="10359.735555611845"/>
  </r>
  <r>
    <x v="1"/>
    <s v="Sub-Vegetal"/>
    <x v="3"/>
    <x v="21"/>
    <n v="519044"/>
    <n v="41569"/>
    <n v="12486.32394332315"/>
  </r>
  <r>
    <x v="2"/>
    <s v="Sub-Vegetal"/>
    <x v="3"/>
    <x v="21"/>
    <n v="593996"/>
    <n v="44582"/>
    <n v="13323.673231348976"/>
  </r>
  <r>
    <x v="3"/>
    <s v="Sub-Vegetal"/>
    <x v="3"/>
    <x v="21"/>
    <n v="570564"/>
    <n v="45411"/>
    <n v="12564.444738059061"/>
  </r>
  <r>
    <x v="4"/>
    <s v="Sub-Vegetal"/>
    <x v="3"/>
    <x v="21"/>
    <n v="605537"/>
    <n v="47447"/>
    <n v="12762.387506059393"/>
  </r>
  <r>
    <x v="5"/>
    <s v="Sub-Vegetal"/>
    <x v="3"/>
    <x v="21"/>
    <n v="520711"/>
    <n v="41759"/>
    <n v="12469.431739265787"/>
  </r>
  <r>
    <x v="6"/>
    <s v="Sub-Vegetal"/>
    <x v="3"/>
    <x v="21"/>
    <n v="545253"/>
    <n v="45676"/>
    <n v="11937.406953323409"/>
  </r>
  <r>
    <x v="7"/>
    <s v="Sub-Vegetal"/>
    <x v="3"/>
    <x v="21"/>
    <n v="511444"/>
    <n v="43563"/>
    <n v="11740.330096641646"/>
  </r>
  <r>
    <x v="8"/>
    <s v="Sub-Vegetal"/>
    <x v="3"/>
    <x v="21"/>
    <n v="531304"/>
    <n v="46936"/>
    <n v="11319.754559400033"/>
  </r>
  <r>
    <x v="9"/>
    <s v="Sub-Vegetal"/>
    <x v="3"/>
    <x v="21"/>
    <n v="489177"/>
    <n v="41651"/>
    <n v="11744.663993661616"/>
  </r>
  <r>
    <x v="10"/>
    <s v="Sub-Vegetal"/>
    <x v="3"/>
    <x v="21"/>
    <n v="415756"/>
    <n v="34914"/>
    <n v="11908.002520478893"/>
  </r>
  <r>
    <x v="11"/>
    <s v="Sub-Vegetal"/>
    <x v="3"/>
    <x v="21"/>
    <n v="430245"/>
    <n v="34988"/>
    <n v="12296.930376128959"/>
  </r>
  <r>
    <x v="12"/>
    <s v="Sub-Vegetal"/>
    <x v="3"/>
    <x v="21"/>
    <n v="491611"/>
    <n v="37962"/>
    <n v="12950.081660607977"/>
  </r>
  <r>
    <x v="13"/>
    <s v="Sub-Vegetal"/>
    <x v="3"/>
    <x v="21"/>
    <n v="497109"/>
    <n v="39416"/>
    <n v="12611.858128678708"/>
  </r>
  <r>
    <x v="14"/>
    <s v="Sub-Vegetal"/>
    <x v="3"/>
    <x v="21"/>
    <n v="725677"/>
    <n v="56838"/>
    <n v="12767.461909286041"/>
  </r>
  <r>
    <x v="15"/>
    <s v="Sub-Vegetal"/>
    <x v="3"/>
    <x v="21"/>
    <n v="529985"/>
    <n v="41019"/>
    <n v="12920.475877032593"/>
  </r>
  <r>
    <x v="16"/>
    <s v="Sub-Vegetal"/>
    <x v="3"/>
    <x v="21"/>
    <n v="365653"/>
    <n v="29202"/>
    <n v="12521.505376344086"/>
  </r>
  <r>
    <x v="17"/>
    <s v="Sub-Vegetal"/>
    <x v="3"/>
    <x v="21"/>
    <n v="452434"/>
    <n v="36286"/>
    <n v="12468.555365705783"/>
  </r>
  <r>
    <x v="18"/>
    <s v="Sub-Vegetal"/>
    <x v="3"/>
    <x v="21"/>
    <n v="455536"/>
    <n v="36897"/>
    <n v="12346.152803750982"/>
  </r>
  <r>
    <x v="19"/>
    <s v="Sub-Vegetal"/>
    <x v="3"/>
    <x v="21"/>
    <n v="340035"/>
    <n v="27866"/>
    <n v="12202.504844613508"/>
  </r>
  <r>
    <x v="20"/>
    <s v="Sub-Vegetal"/>
    <x v="3"/>
    <x v="21"/>
    <n v="458404"/>
    <n v="37862"/>
    <n v="12107.231525011885"/>
  </r>
  <r>
    <x v="21"/>
    <s v="Sub-Vegetal"/>
    <x v="3"/>
    <x v="21"/>
    <n v="497533"/>
    <n v="39739"/>
    <n v="12520.018118221395"/>
  </r>
  <r>
    <x v="22"/>
    <s v="Sub-Vegetal"/>
    <x v="3"/>
    <x v="21"/>
    <n v="399314"/>
    <n v="32470"/>
    <n v="12297.936556821682"/>
  </r>
  <r>
    <x v="23"/>
    <s v="Sub-Vegetal"/>
    <x v="3"/>
    <x v="21"/>
    <n v="415146.63"/>
    <n v="33704"/>
    <n v="12317.429088535486"/>
  </r>
  <r>
    <x v="24"/>
    <s v="Sub-Vegetal"/>
    <x v="3"/>
    <x v="21"/>
    <n v="450253"/>
    <n v="28168"/>
    <n v="15984.556944049986"/>
  </r>
  <r>
    <x v="25"/>
    <s v="Sub-Vegetal"/>
    <x v="3"/>
    <x v="21"/>
    <n v="456535"/>
    <n v="33877"/>
    <n v="13476.252324586003"/>
  </r>
  <r>
    <x v="26"/>
    <s v="Sub-Vegetal"/>
    <x v="3"/>
    <x v="21"/>
    <n v="459556"/>
    <n v="32328"/>
    <n v="14215.41697599604"/>
  </r>
  <r>
    <x v="27"/>
    <s v="Sub-Vegetal"/>
    <x v="3"/>
    <x v="21"/>
    <n v="453192"/>
    <n v="32311"/>
    <n v="14025.935439943054"/>
  </r>
  <r>
    <x v="0"/>
    <s v="Sub-Vegetal"/>
    <x v="4"/>
    <x v="22"/>
    <n v="38560"/>
    <n v="4196"/>
    <n v="9189.704480457578"/>
  </r>
  <r>
    <x v="1"/>
    <s v="Sub-Vegetal"/>
    <x v="4"/>
    <x v="22"/>
    <n v="41661"/>
    <n v="4785"/>
    <n v="8706.5830721003131"/>
  </r>
  <r>
    <x v="2"/>
    <s v="Sub-Vegetal"/>
    <x v="4"/>
    <x v="22"/>
    <n v="41467"/>
    <n v="5611"/>
    <n v="7390.3047585100694"/>
  </r>
  <r>
    <x v="3"/>
    <s v="Sub-Vegetal"/>
    <x v="4"/>
    <x v="22"/>
    <n v="52294"/>
    <n v="6834"/>
    <n v="7652.033947907521"/>
  </r>
  <r>
    <x v="4"/>
    <s v="Sub-Vegetal"/>
    <x v="4"/>
    <x v="22"/>
    <n v="44465"/>
    <n v="5878"/>
    <n v="7564.6478394011565"/>
  </r>
  <r>
    <x v="5"/>
    <s v="Sub-Vegetal"/>
    <x v="4"/>
    <x v="22"/>
    <n v="49895"/>
    <n v="6309"/>
    <n v="7908.543350768743"/>
  </r>
  <r>
    <x v="6"/>
    <s v="Sub-Vegetal"/>
    <x v="4"/>
    <x v="22"/>
    <n v="46229"/>
    <n v="6063"/>
    <n v="7624.7732145802411"/>
  </r>
  <r>
    <x v="7"/>
    <s v="Sub-Vegetal"/>
    <x v="4"/>
    <x v="22"/>
    <n v="52428"/>
    <n v="6458"/>
    <n v="8118.3028801486525"/>
  </r>
  <r>
    <x v="8"/>
    <s v="Sub-Vegetal"/>
    <x v="4"/>
    <x v="22"/>
    <n v="63109"/>
    <n v="7220"/>
    <n v="8740.8587257617728"/>
  </r>
  <r>
    <x v="9"/>
    <s v="Sub-Vegetal"/>
    <x v="4"/>
    <x v="22"/>
    <n v="58663"/>
    <n v="7692"/>
    <n v="7626.4950598023916"/>
  </r>
  <r>
    <x v="10"/>
    <s v="Sub-Vegetal"/>
    <x v="4"/>
    <x v="22"/>
    <n v="86687"/>
    <n v="9117"/>
    <n v="9508.2812328616874"/>
  </r>
  <r>
    <x v="11"/>
    <s v="Sub-Vegetal"/>
    <x v="4"/>
    <x v="22"/>
    <n v="71771"/>
    <n v="6396"/>
    <n v="11221.232020012507"/>
  </r>
  <r>
    <x v="12"/>
    <s v="Sub-Vegetal"/>
    <x v="4"/>
    <x v="22"/>
    <n v="68701"/>
    <n v="9865"/>
    <n v="6964.1155600608217"/>
  </r>
  <r>
    <x v="13"/>
    <s v="Sub-Vegetal"/>
    <x v="4"/>
    <x v="22"/>
    <n v="83043"/>
    <n v="10641"/>
    <n v="7804.0597688187199"/>
  </r>
  <r>
    <x v="14"/>
    <s v="Sub-Vegetal"/>
    <x v="4"/>
    <x v="22"/>
    <n v="85303"/>
    <n v="11777"/>
    <n v="7243.1858707650508"/>
  </r>
  <r>
    <x v="15"/>
    <s v="Sub-Vegetal"/>
    <x v="4"/>
    <x v="22"/>
    <n v="106996"/>
    <n v="8512"/>
    <n v="12570.018796992483"/>
  </r>
  <r>
    <x v="16"/>
    <s v="Sub-Vegetal"/>
    <x v="4"/>
    <x v="22"/>
    <n v="105398"/>
    <n v="9271"/>
    <n v="11368.568654945529"/>
  </r>
  <r>
    <x v="17"/>
    <s v="Sub-Vegetal"/>
    <x v="4"/>
    <x v="22"/>
    <n v="139905"/>
    <n v="12963"/>
    <n v="10792.640592455451"/>
  </r>
  <r>
    <x v="18"/>
    <s v="Sub-Vegetal"/>
    <x v="4"/>
    <x v="22"/>
    <n v="152696"/>
    <n v="12746"/>
    <n v="11979.915267534914"/>
  </r>
  <r>
    <x v="19"/>
    <s v="Sub-Vegetal"/>
    <x v="4"/>
    <x v="22"/>
    <n v="130635"/>
    <n v="11908"/>
    <n v="10970.356063150823"/>
  </r>
  <r>
    <x v="20"/>
    <s v="Sub-Vegetal"/>
    <x v="4"/>
    <x v="22"/>
    <n v="143229"/>
    <n v="12489"/>
    <n v="11468.412202738409"/>
  </r>
  <r>
    <x v="21"/>
    <s v="Sub-Vegetal"/>
    <x v="4"/>
    <x v="22"/>
    <n v="118017"/>
    <n v="9549"/>
    <n v="12359.095193213951"/>
  </r>
  <r>
    <x v="22"/>
    <s v="Sub-Vegetal"/>
    <x v="4"/>
    <x v="22"/>
    <n v="130109"/>
    <n v="11957"/>
    <n v="10881.408380028435"/>
  </r>
  <r>
    <x v="23"/>
    <s v="Sub-Vegetal"/>
    <x v="4"/>
    <x v="22"/>
    <n v="128694.42"/>
    <n v="11333"/>
    <n v="11355.723991882114"/>
  </r>
  <r>
    <x v="24"/>
    <s v="Sub-Vegetal"/>
    <x v="4"/>
    <x v="22"/>
    <n v="128025"/>
    <n v="10261"/>
    <n v="12476.854107786765"/>
  </r>
  <r>
    <x v="25"/>
    <s v="Sub-Vegetal"/>
    <x v="4"/>
    <x v="22"/>
    <n v="128611"/>
    <n v="11419"/>
    <n v="11262.895174708818"/>
  </r>
  <r>
    <x v="26"/>
    <s v="Sub-Vegetal"/>
    <x v="4"/>
    <x v="22"/>
    <n v="126319"/>
    <n v="11682"/>
    <n v="10813.131313131313"/>
  </r>
  <r>
    <x v="27"/>
    <s v="Sub-Vegetal"/>
    <x v="4"/>
    <x v="22"/>
    <n v="127456"/>
    <n v="11047"/>
    <n v="11537.612021363266"/>
  </r>
  <r>
    <x v="0"/>
    <s v="Sub-Vegetal"/>
    <x v="4"/>
    <x v="23"/>
    <n v="1122693"/>
    <n v="51947"/>
    <n v="21612.277898627446"/>
  </r>
  <r>
    <x v="1"/>
    <s v="Sub-Vegetal"/>
    <x v="4"/>
    <x v="23"/>
    <n v="812921"/>
    <n v="45117"/>
    <n v="18018.06414433584"/>
  </r>
  <r>
    <x v="2"/>
    <s v="Sub-Vegetal"/>
    <x v="4"/>
    <x v="23"/>
    <n v="788332"/>
    <n v="45709"/>
    <n v="17246.75665623838"/>
  </r>
  <r>
    <x v="3"/>
    <s v="Sub-Vegetal"/>
    <x v="4"/>
    <x v="23"/>
    <n v="763635"/>
    <n v="44629"/>
    <n v="17110.735172197452"/>
  </r>
  <r>
    <x v="4"/>
    <s v="Sub-Vegetal"/>
    <x v="4"/>
    <x v="23"/>
    <n v="735079"/>
    <n v="41097"/>
    <n v="17886.439399469549"/>
  </r>
  <r>
    <x v="5"/>
    <s v="Sub-Vegetal"/>
    <x v="4"/>
    <x v="23"/>
    <n v="590847"/>
    <n v="37121"/>
    <n v="15916.78564693839"/>
  </r>
  <r>
    <x v="6"/>
    <s v="Sub-Vegetal"/>
    <x v="4"/>
    <x v="23"/>
    <n v="559760"/>
    <n v="34008"/>
    <n v="16459.656551399672"/>
  </r>
  <r>
    <x v="7"/>
    <s v="Sub-Vegetal"/>
    <x v="4"/>
    <x v="23"/>
    <n v="463047"/>
    <n v="33462"/>
    <n v="13837.995337995339"/>
  </r>
  <r>
    <x v="8"/>
    <s v="Sub-Vegetal"/>
    <x v="4"/>
    <x v="23"/>
    <n v="529714"/>
    <n v="35084"/>
    <n v="15098.449435640179"/>
  </r>
  <r>
    <x v="9"/>
    <s v="Sub-Vegetal"/>
    <x v="4"/>
    <x v="23"/>
    <n v="508982"/>
    <n v="34273"/>
    <n v="14850.815510751903"/>
  </r>
  <r>
    <x v="10"/>
    <s v="Sub-Vegetal"/>
    <x v="4"/>
    <x v="23"/>
    <n v="551823"/>
    <n v="35096"/>
    <n v="15723.244814223843"/>
  </r>
  <r>
    <x v="11"/>
    <s v="Sub-Vegetal"/>
    <x v="4"/>
    <x v="23"/>
    <n v="383836"/>
    <n v="27468"/>
    <n v="13973.933304208533"/>
  </r>
  <r>
    <x v="12"/>
    <s v="Sub-Vegetal"/>
    <x v="4"/>
    <x v="23"/>
    <n v="403382"/>
    <n v="39925"/>
    <n v="10103.494051346275"/>
  </r>
  <r>
    <x v="13"/>
    <s v="Sub-Vegetal"/>
    <x v="4"/>
    <x v="23"/>
    <n v="412118"/>
    <n v="40793"/>
    <n v="10102.664672860539"/>
  </r>
  <r>
    <x v="14"/>
    <s v="Sub-Vegetal"/>
    <x v="4"/>
    <x v="23"/>
    <n v="455213"/>
    <n v="43223"/>
    <n v="10531.730791476759"/>
  </r>
  <r>
    <x v="15"/>
    <s v="Sub-Vegetal"/>
    <x v="4"/>
    <x v="23"/>
    <n v="425326"/>
    <n v="42258"/>
    <n v="10064.981778598134"/>
  </r>
  <r>
    <x v="16"/>
    <s v="Sub-Vegetal"/>
    <x v="4"/>
    <x v="23"/>
    <n v="451689"/>
    <n v="28835"/>
    <n v="15664.608982139762"/>
  </r>
  <r>
    <x v="17"/>
    <s v="Sub-Vegetal"/>
    <x v="4"/>
    <x v="23"/>
    <n v="501760"/>
    <n v="33074"/>
    <n v="15170.82905000907"/>
  </r>
  <r>
    <x v="18"/>
    <s v="Sub-Vegetal"/>
    <x v="4"/>
    <x v="23"/>
    <n v="490582"/>
    <n v="31049"/>
    <n v="15800.251215820155"/>
  </r>
  <r>
    <x v="19"/>
    <s v="Sub-Vegetal"/>
    <x v="4"/>
    <x v="23"/>
    <n v="559525"/>
    <n v="36923"/>
    <n v="15153.833653820111"/>
  </r>
  <r>
    <x v="20"/>
    <s v="Sub-Vegetal"/>
    <x v="4"/>
    <x v="23"/>
    <n v="551494"/>
    <n v="35486"/>
    <n v="15541.171166093671"/>
  </r>
  <r>
    <x v="21"/>
    <s v="Sub-Vegetal"/>
    <x v="4"/>
    <x v="23"/>
    <n v="636973"/>
    <n v="39697"/>
    <n v="16045.872484066806"/>
  </r>
  <r>
    <x v="22"/>
    <s v="Sub-Vegetal"/>
    <x v="4"/>
    <x v="23"/>
    <n v="508615"/>
    <n v="39196"/>
    <n v="12976.196550668436"/>
  </r>
  <r>
    <x v="23"/>
    <s v="Sub-Vegetal"/>
    <x v="4"/>
    <x v="23"/>
    <n v="527948"/>
    <n v="34654"/>
    <n v="15234.83580539043"/>
  </r>
  <r>
    <x v="24"/>
    <s v="Sub-Vegetal"/>
    <x v="4"/>
    <x v="23"/>
    <n v="532767"/>
    <n v="31352"/>
    <n v="16993.078591477417"/>
  </r>
  <r>
    <x v="25"/>
    <s v="Sub-Vegetal"/>
    <x v="4"/>
    <x v="23"/>
    <n v="528550"/>
    <n v="34864"/>
    <n v="15160.337310692979"/>
  </r>
  <r>
    <x v="26"/>
    <s v="Sub-Vegetal"/>
    <x v="4"/>
    <x v="23"/>
    <n v="547199"/>
    <n v="35678"/>
    <n v="15337.154549021805"/>
  </r>
  <r>
    <x v="27"/>
    <s v="Sub-Vegetal"/>
    <x v="4"/>
    <x v="23"/>
    <n v="533896"/>
    <n v="35277"/>
    <n v="15134.393514187714"/>
  </r>
  <r>
    <x v="0"/>
    <s v="Sub-Vegetal"/>
    <x v="4"/>
    <x v="24"/>
    <n v="87117"/>
    <n v="5554"/>
    <n v="15685.45192653943"/>
  </r>
  <r>
    <x v="1"/>
    <s v="Sub-Vegetal"/>
    <x v="4"/>
    <x v="24"/>
    <n v="97455"/>
    <n v="5759"/>
    <n v="16922.208716791112"/>
  </r>
  <r>
    <x v="2"/>
    <s v="Sub-Vegetal"/>
    <x v="4"/>
    <x v="24"/>
    <n v="98948"/>
    <n v="5719"/>
    <n v="17301.626158419302"/>
  </r>
  <r>
    <x v="3"/>
    <s v="Sub-Vegetal"/>
    <x v="4"/>
    <x v="24"/>
    <n v="114234"/>
    <n v="6810"/>
    <n v="16774.449339207047"/>
  </r>
  <r>
    <x v="4"/>
    <s v="Sub-Vegetal"/>
    <x v="4"/>
    <x v="24"/>
    <n v="130204"/>
    <n v="6766"/>
    <n v="19243.866390777417"/>
  </r>
  <r>
    <x v="5"/>
    <s v="Sub-Vegetal"/>
    <x v="4"/>
    <x v="24"/>
    <n v="152738"/>
    <n v="8701"/>
    <n v="17554.074244339732"/>
  </r>
  <r>
    <x v="6"/>
    <s v="Sub-Vegetal"/>
    <x v="4"/>
    <x v="24"/>
    <n v="148030"/>
    <n v="7922"/>
    <n v="18685.937894471092"/>
  </r>
  <r>
    <x v="7"/>
    <s v="Sub-Vegetal"/>
    <x v="4"/>
    <x v="24"/>
    <n v="131753"/>
    <n v="7103"/>
    <n v="18548.922990285795"/>
  </r>
  <r>
    <x v="8"/>
    <s v="Sub-Vegetal"/>
    <x v="4"/>
    <x v="24"/>
    <n v="118063"/>
    <n v="6711"/>
    <n v="17592.460140068542"/>
  </r>
  <r>
    <x v="9"/>
    <s v="Sub-Vegetal"/>
    <x v="4"/>
    <x v="24"/>
    <n v="151353"/>
    <n v="9609"/>
    <n v="15751.17077739619"/>
  </r>
  <r>
    <x v="10"/>
    <s v="Sub-Vegetal"/>
    <x v="4"/>
    <x v="24"/>
    <n v="132159"/>
    <n v="7044"/>
    <n v="18761.925042589439"/>
  </r>
  <r>
    <x v="11"/>
    <s v="Sub-Vegetal"/>
    <x v="4"/>
    <x v="24"/>
    <n v="128020"/>
    <n v="7153"/>
    <n v="17897.385712288549"/>
  </r>
  <r>
    <x v="12"/>
    <s v="Sub-Vegetal"/>
    <x v="4"/>
    <x v="24"/>
    <n v="126495"/>
    <n v="10532"/>
    <n v="12010.539308773263"/>
  </r>
  <r>
    <x v="13"/>
    <s v="Sub-Vegetal"/>
    <x v="4"/>
    <x v="24"/>
    <n v="133329"/>
    <n v="10894"/>
    <n v="12238.755278134753"/>
  </r>
  <r>
    <x v="14"/>
    <s v="Sub-Vegetal"/>
    <x v="4"/>
    <x v="24"/>
    <n v="158423"/>
    <n v="14181"/>
    <n v="11171.497073549115"/>
  </r>
  <r>
    <x v="15"/>
    <s v="Sub-Vegetal"/>
    <x v="4"/>
    <x v="24"/>
    <n v="181545"/>
    <n v="9901"/>
    <n v="18336.026663973335"/>
  </r>
  <r>
    <x v="16"/>
    <s v="Sub-Vegetal"/>
    <x v="4"/>
    <x v="24"/>
    <n v="184259"/>
    <n v="9639"/>
    <n v="19115.987135594976"/>
  </r>
  <r>
    <x v="17"/>
    <s v="Sub-Vegetal"/>
    <x v="4"/>
    <x v="24"/>
    <n v="208725"/>
    <n v="10953"/>
    <n v="19056.422897836212"/>
  </r>
  <r>
    <x v="18"/>
    <s v="Sub-Vegetal"/>
    <x v="4"/>
    <x v="24"/>
    <n v="203832"/>
    <n v="11205"/>
    <n v="18191.164658634538"/>
  </r>
  <r>
    <x v="19"/>
    <s v="Sub-Vegetal"/>
    <x v="4"/>
    <x v="24"/>
    <n v="177180"/>
    <n v="9251"/>
    <n v="19152.5240514539"/>
  </r>
  <r>
    <x v="20"/>
    <s v="Sub-Vegetal"/>
    <x v="4"/>
    <x v="24"/>
    <n v="160707"/>
    <n v="8693"/>
    <n v="18486.943517772921"/>
  </r>
  <r>
    <x v="21"/>
    <s v="Sub-Vegetal"/>
    <x v="4"/>
    <x v="24"/>
    <n v="154480"/>
    <n v="8084"/>
    <n v="19109.351806036619"/>
  </r>
  <r>
    <x v="22"/>
    <s v="Sub-Vegetal"/>
    <x v="4"/>
    <x v="24"/>
    <n v="101165"/>
    <n v="5814"/>
    <n v="17400.240798073613"/>
  </r>
  <r>
    <x v="23"/>
    <s v="Sub-Vegetal"/>
    <x v="4"/>
    <x v="24"/>
    <n v="157177.28"/>
    <n v="8432"/>
    <n v="18640.569259962049"/>
  </r>
  <r>
    <x v="24"/>
    <s v="Sub-Vegetal"/>
    <x v="4"/>
    <x v="24"/>
    <n v="152019"/>
    <n v="6656"/>
    <n v="22839.393028846152"/>
  </r>
  <r>
    <x v="25"/>
    <s v="Sub-Vegetal"/>
    <x v="4"/>
    <x v="24"/>
    <n v="156533"/>
    <n v="8306"/>
    <n v="18845.774139176498"/>
  </r>
  <r>
    <x v="26"/>
    <s v="Sub-Vegetal"/>
    <x v="4"/>
    <x v="24"/>
    <n v="165783"/>
    <n v="8953"/>
    <n v="18517.03339662683"/>
  </r>
  <r>
    <x v="27"/>
    <s v="Sub-Vegetal"/>
    <x v="4"/>
    <x v="24"/>
    <n v="167340"/>
    <n v="8868"/>
    <n v="18870.094722598104"/>
  </r>
  <r>
    <x v="0"/>
    <s v="Sub-Vegetal"/>
    <x v="4"/>
    <x v="25"/>
    <n v="143403"/>
    <n v="9329"/>
    <n v="15371.744024011148"/>
  </r>
  <r>
    <x v="1"/>
    <s v="Sub-Vegetal"/>
    <x v="4"/>
    <x v="25"/>
    <n v="136257"/>
    <n v="9125"/>
    <n v="14932.273972602739"/>
  </r>
  <r>
    <x v="2"/>
    <s v="Sub-Vegetal"/>
    <x v="4"/>
    <x v="25"/>
    <n v="132460"/>
    <n v="8890"/>
    <n v="14899.887514060742"/>
  </r>
  <r>
    <x v="3"/>
    <s v="Sub-Vegetal"/>
    <x v="4"/>
    <x v="25"/>
    <n v="130262"/>
    <n v="8508"/>
    <n v="15310.531264692054"/>
  </r>
  <r>
    <x v="4"/>
    <s v="Sub-Vegetal"/>
    <x v="4"/>
    <x v="25"/>
    <n v="74982"/>
    <n v="5093"/>
    <n v="14722.560376988024"/>
  </r>
  <r>
    <x v="5"/>
    <s v="Sub-Vegetal"/>
    <x v="4"/>
    <x v="25"/>
    <n v="73558"/>
    <n v="5095"/>
    <n v="14437.291462217861"/>
  </r>
  <r>
    <x v="6"/>
    <s v="Sub-Vegetal"/>
    <x v="4"/>
    <x v="25"/>
    <n v="68664"/>
    <n v="4729"/>
    <n v="14519.771621907379"/>
  </r>
  <r>
    <x v="7"/>
    <s v="Sub-Vegetal"/>
    <x v="4"/>
    <x v="25"/>
    <n v="68582"/>
    <n v="4719"/>
    <n v="14533.163805891078"/>
  </r>
  <r>
    <x v="8"/>
    <s v="Sub-Vegetal"/>
    <x v="4"/>
    <x v="25"/>
    <n v="74941"/>
    <n v="5558"/>
    <n v="13483.447283195394"/>
  </r>
  <r>
    <x v="9"/>
    <s v="Sub-Vegetal"/>
    <x v="4"/>
    <x v="25"/>
    <n v="74426"/>
    <n v="5826"/>
    <n v="12774.802608994165"/>
  </r>
  <r>
    <x v="10"/>
    <s v="Sub-Vegetal"/>
    <x v="4"/>
    <x v="25"/>
    <n v="76253"/>
    <n v="5716"/>
    <n v="13340.272918124561"/>
  </r>
  <r>
    <x v="11"/>
    <s v="Sub-Vegetal"/>
    <x v="4"/>
    <x v="25"/>
    <n v="57238"/>
    <n v="4490"/>
    <n v="12747.884187082405"/>
  </r>
  <r>
    <x v="12"/>
    <s v="Sub-Vegetal"/>
    <x v="4"/>
    <x v="25"/>
    <n v="53886"/>
    <n v="6437"/>
    <n v="8371.2909740562372"/>
  </r>
  <r>
    <x v="13"/>
    <s v="Sub-Vegetal"/>
    <x v="4"/>
    <x v="25"/>
    <n v="52475"/>
    <n v="6490"/>
    <n v="8085.5161787365168"/>
  </r>
  <r>
    <x v="14"/>
    <s v="Sub-Vegetal"/>
    <x v="4"/>
    <x v="25"/>
    <n v="55052"/>
    <n v="4064"/>
    <n v="13546.259842519685"/>
  </r>
  <r>
    <x v="15"/>
    <s v="Sub-Vegetal"/>
    <x v="4"/>
    <x v="25"/>
    <n v="110965"/>
    <n v="9008"/>
    <n v="12318.494671403198"/>
  </r>
  <r>
    <x v="16"/>
    <s v="Sub-Vegetal"/>
    <x v="4"/>
    <x v="25"/>
    <n v="48336"/>
    <n v="3817"/>
    <n v="12663.348179198323"/>
  </r>
  <r>
    <x v="17"/>
    <s v="Sub-Vegetal"/>
    <x v="4"/>
    <x v="25"/>
    <n v="59966"/>
    <n v="4844"/>
    <n v="12379.43848059455"/>
  </r>
  <r>
    <x v="18"/>
    <s v="Sub-Vegetal"/>
    <x v="4"/>
    <x v="25"/>
    <n v="51732"/>
    <n v="4178"/>
    <n v="12382.000957395883"/>
  </r>
  <r>
    <x v="19"/>
    <s v="Sub-Vegetal"/>
    <x v="4"/>
    <x v="25"/>
    <n v="155988"/>
    <n v="9678"/>
    <n v="16117.792932424056"/>
  </r>
  <r>
    <x v="20"/>
    <s v="Sub-Vegetal"/>
    <x v="4"/>
    <x v="25"/>
    <n v="106877"/>
    <n v="8018"/>
    <n v="13329.633325018709"/>
  </r>
  <r>
    <x v="21"/>
    <s v="Sub-Vegetal"/>
    <x v="4"/>
    <x v="25"/>
    <n v="105789"/>
    <n v="8682"/>
    <n v="12184.865238424325"/>
  </r>
  <r>
    <x v="22"/>
    <s v="Sub-Vegetal"/>
    <x v="4"/>
    <x v="25"/>
    <n v="95921"/>
    <n v="7934"/>
    <n v="12089.8663977817"/>
  </r>
  <r>
    <x v="23"/>
    <s v="Sub-Vegetal"/>
    <x v="4"/>
    <x v="25"/>
    <n v="66862"/>
    <n v="5449"/>
    <n v="12270.508350155993"/>
  </r>
  <r>
    <x v="24"/>
    <s v="Sub-Vegetal"/>
    <x v="4"/>
    <x v="25"/>
    <n v="103921.46"/>
    <n v="7841"/>
    <n v="13253.597755388344"/>
  </r>
  <r>
    <x v="25"/>
    <s v="Sub-Vegetal"/>
    <x v="4"/>
    <x v="25"/>
    <n v="151121"/>
    <n v="11150"/>
    <n v="13553.452914798207"/>
  </r>
  <r>
    <x v="26"/>
    <s v="Sub-Vegetal"/>
    <x v="4"/>
    <x v="25"/>
    <n v="122368.06"/>
    <n v="9128"/>
    <n v="13405.79097283085"/>
  </r>
  <r>
    <x v="0"/>
    <s v="Sub-Vegetal"/>
    <x v="4"/>
    <x v="26"/>
    <n v="70230"/>
    <n v="8473"/>
    <n v="8288.681694795232"/>
  </r>
  <r>
    <x v="1"/>
    <s v="Sub-Vegetal"/>
    <x v="4"/>
    <x v="26"/>
    <n v="132678"/>
    <n v="8559"/>
    <n v="15501.577287066246"/>
  </r>
  <r>
    <x v="2"/>
    <s v="Sub-Vegetal"/>
    <x v="4"/>
    <x v="26"/>
    <n v="125672"/>
    <n v="8623"/>
    <n v="14574.046155630293"/>
  </r>
  <r>
    <x v="3"/>
    <s v="Sub-Vegetal"/>
    <x v="4"/>
    <x v="26"/>
    <n v="113011"/>
    <n v="7096"/>
    <n v="15926.014656144307"/>
  </r>
  <r>
    <x v="4"/>
    <s v="Sub-Vegetal"/>
    <x v="4"/>
    <x v="26"/>
    <n v="130765"/>
    <n v="7610"/>
    <n v="17183.311432325885"/>
  </r>
  <r>
    <x v="5"/>
    <s v="Sub-Vegetal"/>
    <x v="4"/>
    <x v="26"/>
    <n v="181645"/>
    <n v="9795"/>
    <n v="18544.665645737619"/>
  </r>
  <r>
    <x v="6"/>
    <s v="Sub-Vegetal"/>
    <x v="4"/>
    <x v="26"/>
    <n v="228516"/>
    <n v="11468"/>
    <n v="19926.403906522497"/>
  </r>
  <r>
    <x v="7"/>
    <s v="Sub-Vegetal"/>
    <x v="4"/>
    <x v="26"/>
    <n v="232094"/>
    <n v="11474"/>
    <n v="20227.819417814189"/>
  </r>
  <r>
    <x v="8"/>
    <s v="Sub-Vegetal"/>
    <x v="4"/>
    <x v="26"/>
    <n v="293599"/>
    <n v="14246"/>
    <n v="20609.223641723995"/>
  </r>
  <r>
    <x v="9"/>
    <s v="Sub-Vegetal"/>
    <x v="4"/>
    <x v="26"/>
    <n v="131573"/>
    <n v="7172"/>
    <n v="18345.37088678193"/>
  </r>
  <r>
    <x v="10"/>
    <s v="Sub-Vegetal"/>
    <x v="4"/>
    <x v="26"/>
    <n v="206685"/>
    <n v="9771"/>
    <n v="21152.90144304575"/>
  </r>
  <r>
    <x v="11"/>
    <s v="Sub-Vegetal"/>
    <x v="4"/>
    <x v="26"/>
    <n v="188082"/>
    <n v="9179"/>
    <n v="20490.46737117333"/>
  </r>
  <r>
    <x v="12"/>
    <s v="Sub-Vegetal"/>
    <x v="4"/>
    <x v="26"/>
    <n v="188047"/>
    <n v="14476"/>
    <n v="12990.25974025974"/>
  </r>
  <r>
    <x v="13"/>
    <s v="Sub-Vegetal"/>
    <x v="4"/>
    <x v="26"/>
    <n v="184546"/>
    <n v="15910"/>
    <n v="11599.371464487744"/>
  </r>
  <r>
    <x v="14"/>
    <s v="Sub-Vegetal"/>
    <x v="4"/>
    <x v="26"/>
    <n v="193774"/>
    <n v="16415"/>
    <n v="11804.690831556503"/>
  </r>
  <r>
    <x v="15"/>
    <s v="Sub-Vegetal"/>
    <x v="4"/>
    <x v="26"/>
    <n v="422459"/>
    <n v="20718"/>
    <n v="20390.916111593782"/>
  </r>
  <r>
    <x v="16"/>
    <s v="Sub-Vegetal"/>
    <x v="4"/>
    <x v="26"/>
    <n v="151794"/>
    <n v="6875"/>
    <n v="22079.127272727274"/>
  </r>
  <r>
    <x v="17"/>
    <s v="Sub-Vegetal"/>
    <x v="4"/>
    <x v="26"/>
    <n v="221335"/>
    <n v="11157"/>
    <n v="19838.218159003314"/>
  </r>
  <r>
    <x v="18"/>
    <s v="Sub-Vegetal"/>
    <x v="4"/>
    <x v="26"/>
    <n v="191906"/>
    <n v="10819"/>
    <n v="17737.868564562345"/>
  </r>
  <r>
    <x v="19"/>
    <s v="Sub-Vegetal"/>
    <x v="4"/>
    <x v="26"/>
    <n v="159272"/>
    <n v="8585"/>
    <n v="18552.358765288292"/>
  </r>
  <r>
    <x v="20"/>
    <s v="Sub-Vegetal"/>
    <x v="4"/>
    <x v="26"/>
    <n v="95589"/>
    <n v="4227"/>
    <n v="22613.910574875797"/>
  </r>
  <r>
    <x v="21"/>
    <s v="Sub-Vegetal"/>
    <x v="4"/>
    <x v="26"/>
    <n v="60010"/>
    <n v="2456"/>
    <n v="24434.039087947884"/>
  </r>
  <r>
    <x v="22"/>
    <s v="Sub-Vegetal"/>
    <x v="4"/>
    <x v="26"/>
    <n v="156819"/>
    <n v="7244"/>
    <n v="21648.12258420762"/>
  </r>
  <r>
    <x v="23"/>
    <s v="Sub-Vegetal"/>
    <x v="4"/>
    <x v="26"/>
    <n v="129356.51"/>
    <n v="6110"/>
    <n v="21171.278232405894"/>
  </r>
  <r>
    <x v="24"/>
    <s v="Sub-Vegetal"/>
    <x v="4"/>
    <x v="26"/>
    <n v="128868"/>
    <n v="5162"/>
    <n v="24964.74234792716"/>
  </r>
  <r>
    <x v="25"/>
    <s v="Sub-Vegetal"/>
    <x v="4"/>
    <x v="26"/>
    <n v="136795"/>
    <n v="6693"/>
    <n v="20438.517854474823"/>
  </r>
  <r>
    <x v="26"/>
    <s v="Sub-Vegetal"/>
    <x v="4"/>
    <x v="26"/>
    <n v="135353"/>
    <n v="6760"/>
    <n v="20022.633136094675"/>
  </r>
  <r>
    <x v="27"/>
    <s v="Sub-Vegetal"/>
    <x v="4"/>
    <x v="26"/>
    <n v="139705"/>
    <n v="6891"/>
    <n v="20273.545203889131"/>
  </r>
  <r>
    <x v="0"/>
    <s v="Sub-Vegetal"/>
    <x v="4"/>
    <x v="27"/>
    <n v="513709"/>
    <n v="35523"/>
    <n v="14461.306759001211"/>
  </r>
  <r>
    <x v="1"/>
    <s v="Sub-Vegetal"/>
    <x v="4"/>
    <x v="27"/>
    <n v="475023"/>
    <n v="29671"/>
    <n v="16009.672744430589"/>
  </r>
  <r>
    <x v="2"/>
    <s v="Sub-Vegetal"/>
    <x v="4"/>
    <x v="27"/>
    <n v="462579"/>
    <n v="29348"/>
    <n v="15761.85770750988"/>
  </r>
  <r>
    <x v="3"/>
    <s v="Sub-Vegetal"/>
    <x v="4"/>
    <x v="27"/>
    <n v="496768"/>
    <n v="31084"/>
    <n v="15981.46956633638"/>
  </r>
  <r>
    <x v="4"/>
    <s v="Sub-Vegetal"/>
    <x v="4"/>
    <x v="27"/>
    <n v="456495"/>
    <n v="33017"/>
    <n v="13826.059302783415"/>
  </r>
  <r>
    <x v="5"/>
    <s v="Sub-Vegetal"/>
    <x v="4"/>
    <x v="27"/>
    <n v="341645"/>
    <n v="31121"/>
    <n v="10977.957006522925"/>
  </r>
  <r>
    <x v="6"/>
    <s v="Sub-Vegetal"/>
    <x v="4"/>
    <x v="27"/>
    <n v="333272"/>
    <n v="29540"/>
    <n v="11282.058226134055"/>
  </r>
  <r>
    <x v="7"/>
    <s v="Sub-Vegetal"/>
    <x v="4"/>
    <x v="27"/>
    <n v="374419"/>
    <n v="29819"/>
    <n v="12556.390221000032"/>
  </r>
  <r>
    <x v="8"/>
    <s v="Sub-Vegetal"/>
    <x v="4"/>
    <x v="27"/>
    <n v="374417"/>
    <n v="30612"/>
    <n v="12231.053181758787"/>
  </r>
  <r>
    <x v="9"/>
    <s v="Sub-Vegetal"/>
    <x v="4"/>
    <x v="27"/>
    <n v="377881"/>
    <n v="27451"/>
    <n v="13765.655167389166"/>
  </r>
  <r>
    <x v="10"/>
    <s v="Sub-Vegetal"/>
    <x v="4"/>
    <x v="27"/>
    <n v="412256"/>
    <n v="30460"/>
    <n v="13534.340118187787"/>
  </r>
  <r>
    <x v="11"/>
    <s v="Sub-Vegetal"/>
    <x v="4"/>
    <x v="27"/>
    <n v="382561"/>
    <n v="23186"/>
    <n v="16499.654964202535"/>
  </r>
  <r>
    <x v="12"/>
    <s v="Sub-Vegetal"/>
    <x v="4"/>
    <x v="27"/>
    <n v="384445"/>
    <n v="39793"/>
    <n v="9661.1213027416889"/>
  </r>
  <r>
    <x v="13"/>
    <s v="Sub-Vegetal"/>
    <x v="4"/>
    <x v="27"/>
    <n v="399748"/>
    <n v="24354"/>
    <n v="16414.059292108072"/>
  </r>
  <r>
    <x v="14"/>
    <s v="Sub-Vegetal"/>
    <x v="4"/>
    <x v="27"/>
    <n v="437729"/>
    <n v="26415"/>
    <n v="16571.2284686731"/>
  </r>
  <r>
    <x v="15"/>
    <s v="Sub-Vegetal"/>
    <x v="4"/>
    <x v="27"/>
    <n v="565518"/>
    <n v="40102"/>
    <n v="14101.989925689491"/>
  </r>
  <r>
    <x v="16"/>
    <s v="Sub-Vegetal"/>
    <x v="4"/>
    <x v="27"/>
    <n v="376567"/>
    <n v="25314"/>
    <n v="14875.839456427273"/>
  </r>
  <r>
    <x v="17"/>
    <s v="Sub-Vegetal"/>
    <x v="4"/>
    <x v="27"/>
    <n v="504179"/>
    <n v="33954"/>
    <n v="14848.883783942982"/>
  </r>
  <r>
    <x v="18"/>
    <s v="Sub-Vegetal"/>
    <x v="4"/>
    <x v="27"/>
    <n v="429296"/>
    <n v="30402"/>
    <n v="14120.649957239655"/>
  </r>
  <r>
    <x v="19"/>
    <s v="Sub-Vegetal"/>
    <x v="4"/>
    <x v="27"/>
    <n v="393042"/>
    <n v="31401"/>
    <n v="12516.8625203019"/>
  </r>
  <r>
    <x v="20"/>
    <s v="Sub-Vegetal"/>
    <x v="4"/>
    <x v="27"/>
    <n v="374378"/>
    <n v="29606"/>
    <n v="12645.342160372897"/>
  </r>
  <r>
    <x v="21"/>
    <s v="Sub-Vegetal"/>
    <x v="4"/>
    <x v="27"/>
    <n v="273476"/>
    <n v="22413"/>
    <n v="12201.668674430019"/>
  </r>
  <r>
    <x v="22"/>
    <s v="Sub-Vegetal"/>
    <x v="4"/>
    <x v="27"/>
    <n v="365009"/>
    <n v="20290"/>
    <n v="17989.600788565796"/>
  </r>
  <r>
    <x v="23"/>
    <s v="Sub-Vegetal"/>
    <x v="4"/>
    <x v="27"/>
    <n v="324435.51"/>
    <n v="25246"/>
    <n v="12850.966885843301"/>
  </r>
  <r>
    <x v="24"/>
    <s v="Sub-Vegetal"/>
    <x v="4"/>
    <x v="27"/>
    <n v="341525.34"/>
    <n v="25164"/>
    <n v="13571.981402002863"/>
  </r>
  <r>
    <x v="25"/>
    <s v="Sub-Vegetal"/>
    <x v="4"/>
    <x v="27"/>
    <n v="365286"/>
    <n v="27140"/>
    <n v="13459.322033898305"/>
  </r>
  <r>
    <x v="26"/>
    <s v="Sub-Vegetal"/>
    <x v="4"/>
    <x v="27"/>
    <n v="320984"/>
    <n v="23040"/>
    <n v="13931.597222222223"/>
  </r>
  <r>
    <x v="27"/>
    <s v="Sub-Vegetal"/>
    <x v="4"/>
    <x v="27"/>
    <n v="315121"/>
    <n v="22467"/>
    <n v="14025.949169893622"/>
  </r>
  <r>
    <x v="0"/>
    <s v="Sub-Vegetal"/>
    <x v="4"/>
    <x v="28"/>
    <n v="236580"/>
    <n v="14124"/>
    <n v="16750.212404418013"/>
  </r>
  <r>
    <x v="1"/>
    <s v="Sub-Vegetal"/>
    <x v="4"/>
    <x v="28"/>
    <n v="310862"/>
    <n v="14923"/>
    <n v="20831.066139516181"/>
  </r>
  <r>
    <x v="2"/>
    <s v="Sub-Vegetal"/>
    <x v="4"/>
    <x v="28"/>
    <n v="248508"/>
    <n v="13771"/>
    <n v="18045.748311669449"/>
  </r>
  <r>
    <x v="3"/>
    <s v="Sub-Vegetal"/>
    <x v="4"/>
    <x v="28"/>
    <n v="149296"/>
    <n v="9351"/>
    <n v="15965.779061062987"/>
  </r>
  <r>
    <x v="4"/>
    <s v="Sub-Vegetal"/>
    <x v="4"/>
    <x v="28"/>
    <n v="167921"/>
    <n v="10057"/>
    <n v="16696.927513174902"/>
  </r>
  <r>
    <x v="5"/>
    <s v="Sub-Vegetal"/>
    <x v="4"/>
    <x v="28"/>
    <n v="205479"/>
    <n v="12533"/>
    <n v="16395.037102050588"/>
  </r>
  <r>
    <x v="6"/>
    <s v="Sub-Vegetal"/>
    <x v="4"/>
    <x v="28"/>
    <n v="183981"/>
    <n v="10855"/>
    <n v="16948.963611239062"/>
  </r>
  <r>
    <x v="7"/>
    <s v="Sub-Vegetal"/>
    <x v="4"/>
    <x v="28"/>
    <n v="257931"/>
    <n v="15105"/>
    <n v="17075.868917576961"/>
  </r>
  <r>
    <x v="8"/>
    <s v="Sub-Vegetal"/>
    <x v="4"/>
    <x v="28"/>
    <n v="285721"/>
    <n v="15637"/>
    <n v="18272.111018737611"/>
  </r>
  <r>
    <x v="9"/>
    <s v="Sub-Vegetal"/>
    <x v="4"/>
    <x v="28"/>
    <n v="150746"/>
    <n v="8678"/>
    <n v="17371.053238073288"/>
  </r>
  <r>
    <x v="10"/>
    <s v="Sub-Vegetal"/>
    <x v="4"/>
    <x v="28"/>
    <n v="209149"/>
    <n v="11281"/>
    <n v="18539.934402978459"/>
  </r>
  <r>
    <x v="11"/>
    <s v="Sub-Vegetal"/>
    <x v="4"/>
    <x v="28"/>
    <n v="171580"/>
    <n v="8981"/>
    <n v="19104.776750918605"/>
  </r>
  <r>
    <x v="12"/>
    <s v="Sub-Vegetal"/>
    <x v="4"/>
    <x v="28"/>
    <n v="189355"/>
    <n v="12422"/>
    <n v="15243.5195620673"/>
  </r>
  <r>
    <x v="13"/>
    <s v="Sub-Vegetal"/>
    <x v="4"/>
    <x v="28"/>
    <n v="187884"/>
    <n v="12069"/>
    <n v="15567.486950037284"/>
  </r>
  <r>
    <x v="14"/>
    <s v="Sub-Vegetal"/>
    <x v="4"/>
    <x v="28"/>
    <n v="502339"/>
    <n v="26485"/>
    <n v="18966.924674343969"/>
  </r>
  <r>
    <x v="15"/>
    <s v="Sub-Vegetal"/>
    <x v="4"/>
    <x v="28"/>
    <n v="321876"/>
    <n v="15903"/>
    <n v="20239.954725523487"/>
  </r>
  <r>
    <x v="16"/>
    <s v="Sub-Vegetal"/>
    <x v="4"/>
    <x v="28"/>
    <n v="175539"/>
    <n v="8312"/>
    <n v="21118.743984600576"/>
  </r>
  <r>
    <x v="17"/>
    <s v="Sub-Vegetal"/>
    <x v="4"/>
    <x v="28"/>
    <n v="324921"/>
    <n v="16681"/>
    <n v="19478.508482704874"/>
  </r>
  <r>
    <x v="18"/>
    <s v="Sub-Vegetal"/>
    <x v="4"/>
    <x v="28"/>
    <n v="256661"/>
    <n v="12570"/>
    <n v="20418.536197295147"/>
  </r>
  <r>
    <x v="19"/>
    <s v="Sub-Vegetal"/>
    <x v="4"/>
    <x v="28"/>
    <n v="184307"/>
    <n v="9474"/>
    <n v="19453.979311800718"/>
  </r>
  <r>
    <x v="20"/>
    <s v="Sub-Vegetal"/>
    <x v="4"/>
    <x v="28"/>
    <n v="136143"/>
    <n v="6880"/>
    <n v="19788.226744186049"/>
  </r>
  <r>
    <x v="21"/>
    <s v="Sub-Vegetal"/>
    <x v="4"/>
    <x v="28"/>
    <n v="95951"/>
    <n v="4191"/>
    <n v="22894.535910283943"/>
  </r>
  <r>
    <x v="22"/>
    <s v="Sub-Vegetal"/>
    <x v="4"/>
    <x v="28"/>
    <n v="184151"/>
    <n v="7412"/>
    <n v="24844.981111710742"/>
  </r>
  <r>
    <x v="23"/>
    <s v="Sub-Vegetal"/>
    <x v="4"/>
    <x v="28"/>
    <n v="156628.95000000001"/>
    <n v="7434"/>
    <n v="21069.269572235677"/>
  </r>
  <r>
    <x v="24"/>
    <s v="Sub-Vegetal"/>
    <x v="4"/>
    <x v="28"/>
    <n v="157166"/>
    <n v="6832"/>
    <n v="23004.391100702578"/>
  </r>
  <r>
    <x v="25"/>
    <s v="Sub-Vegetal"/>
    <x v="4"/>
    <x v="28"/>
    <n v="171696"/>
    <n v="8401"/>
    <n v="20437.566956314724"/>
  </r>
  <r>
    <x v="26"/>
    <s v="Sub-Vegetal"/>
    <x v="4"/>
    <x v="28"/>
    <n v="151814"/>
    <n v="8222"/>
    <n v="18464.363901727073"/>
  </r>
  <r>
    <x v="27"/>
    <s v="Sub-Vegetal"/>
    <x v="4"/>
    <x v="28"/>
    <n v="158359"/>
    <n v="7762"/>
    <n v="20401.82942540582"/>
  </r>
  <r>
    <x v="0"/>
    <s v="Sub-Vegetal"/>
    <x v="4"/>
    <x v="29"/>
    <n v="189453"/>
    <n v="61304"/>
    <n v="3090.3856192091871"/>
  </r>
  <r>
    <x v="1"/>
    <s v="Sub-Vegetal"/>
    <x v="4"/>
    <x v="29"/>
    <n v="615095"/>
    <n v="65126"/>
    <n v="9444.6918281485123"/>
  </r>
  <r>
    <x v="2"/>
    <s v="Sub-Vegetal"/>
    <x v="4"/>
    <x v="29"/>
    <n v="605225"/>
    <n v="63020"/>
    <n v="9603.6972389717539"/>
  </r>
  <r>
    <x v="3"/>
    <s v="Sub-Vegetal"/>
    <x v="4"/>
    <x v="29"/>
    <n v="847579"/>
    <n v="65092"/>
    <n v="13021.246850611442"/>
  </r>
  <r>
    <x v="4"/>
    <s v="Sub-Vegetal"/>
    <x v="4"/>
    <x v="29"/>
    <n v="766704"/>
    <n v="67125"/>
    <n v="11422.033519553073"/>
  </r>
  <r>
    <x v="5"/>
    <s v="Sub-Vegetal"/>
    <x v="4"/>
    <x v="29"/>
    <n v="460880"/>
    <n v="47547"/>
    <n v="9693.1457294887168"/>
  </r>
  <r>
    <x v="6"/>
    <s v="Sub-Vegetal"/>
    <x v="4"/>
    <x v="29"/>
    <n v="438875"/>
    <n v="46333"/>
    <n v="9472.1904474132898"/>
  </r>
  <r>
    <x v="7"/>
    <s v="Sub-Vegetal"/>
    <x v="4"/>
    <x v="29"/>
    <n v="426298"/>
    <n v="45785"/>
    <n v="9310.8660041498315"/>
  </r>
  <r>
    <x v="8"/>
    <s v="Sub-Vegetal"/>
    <x v="4"/>
    <x v="29"/>
    <n v="491983"/>
    <n v="55459"/>
    <n v="8871.1119926432148"/>
  </r>
  <r>
    <x v="9"/>
    <s v="Sub-Vegetal"/>
    <x v="4"/>
    <x v="29"/>
    <n v="335275"/>
    <n v="47831"/>
    <n v="7009.5753799836921"/>
  </r>
  <r>
    <x v="10"/>
    <s v="Sub-Vegetal"/>
    <x v="4"/>
    <x v="29"/>
    <n v="306665"/>
    <n v="33758"/>
    <n v="9084.2170744712366"/>
  </r>
  <r>
    <x v="11"/>
    <s v="Sub-Vegetal"/>
    <x v="4"/>
    <x v="29"/>
    <n v="486478"/>
    <n v="54459"/>
    <n v="8932.9220147266751"/>
  </r>
  <r>
    <x v="12"/>
    <s v="Sub-Vegetal"/>
    <x v="4"/>
    <x v="29"/>
    <n v="399636"/>
    <n v="61505"/>
    <n v="6497.6180798309078"/>
  </r>
  <r>
    <x v="13"/>
    <s v="Sub-Vegetal"/>
    <x v="4"/>
    <x v="29"/>
    <n v="316851"/>
    <n v="49721"/>
    <n v="6372.5789907684884"/>
  </r>
  <r>
    <x v="14"/>
    <s v="Sub-Vegetal"/>
    <x v="4"/>
    <x v="29"/>
    <n v="304971"/>
    <n v="41720"/>
    <n v="7309.9472674976032"/>
  </r>
  <r>
    <x v="15"/>
    <s v="Sub-Vegetal"/>
    <x v="4"/>
    <x v="29"/>
    <n v="343399"/>
    <n v="35156"/>
    <n v="9767.8632381385833"/>
  </r>
  <r>
    <x v="16"/>
    <s v="Sub-Vegetal"/>
    <x v="4"/>
    <x v="29"/>
    <n v="530204"/>
    <n v="47945"/>
    <n v="11058.587965376993"/>
  </r>
  <r>
    <x v="17"/>
    <s v="Sub-Vegetal"/>
    <x v="4"/>
    <x v="29"/>
    <n v="660666"/>
    <n v="62708"/>
    <n v="10535.593544683294"/>
  </r>
  <r>
    <x v="18"/>
    <s v="Sub-Vegetal"/>
    <x v="4"/>
    <x v="29"/>
    <n v="649444"/>
    <n v="58784"/>
    <n v="11047.972237343496"/>
  </r>
  <r>
    <x v="19"/>
    <s v="Sub-Vegetal"/>
    <x v="4"/>
    <x v="29"/>
    <n v="618545"/>
    <n v="57502"/>
    <n v="10756.930193732393"/>
  </r>
  <r>
    <x v="20"/>
    <s v="Sub-Vegetal"/>
    <x v="4"/>
    <x v="29"/>
    <n v="695143"/>
    <n v="63688"/>
    <n v="10914.819118201232"/>
  </r>
  <r>
    <x v="21"/>
    <s v="Sub-Vegetal"/>
    <x v="4"/>
    <x v="29"/>
    <n v="754121"/>
    <n v="64028"/>
    <n v="11777.987755357031"/>
  </r>
  <r>
    <x v="22"/>
    <s v="Sub-Vegetal"/>
    <x v="4"/>
    <x v="29"/>
    <n v="742615"/>
    <n v="64258"/>
    <n v="11556.771141336487"/>
  </r>
  <r>
    <x v="23"/>
    <s v="Sub-Vegetal"/>
    <x v="4"/>
    <x v="29"/>
    <n v="664095"/>
    <n v="59627"/>
    <n v="11137.488050715281"/>
  </r>
  <r>
    <x v="24"/>
    <s v="Sub-Vegetal"/>
    <x v="4"/>
    <x v="29"/>
    <n v="728081"/>
    <n v="56810"/>
    <n v="12816.071114240451"/>
  </r>
  <r>
    <x v="25"/>
    <s v="Sub-Vegetal"/>
    <x v="4"/>
    <x v="29"/>
    <n v="692782"/>
    <n v="62074"/>
    <n v="11160.58253052808"/>
  </r>
  <r>
    <x v="26"/>
    <s v="Sub-Vegetal"/>
    <x v="4"/>
    <x v="29"/>
    <n v="622934"/>
    <n v="60376"/>
    <n v="10317.576520471712"/>
  </r>
  <r>
    <x v="27"/>
    <s v="Sub-Vegetal"/>
    <x v="4"/>
    <x v="29"/>
    <n v="586315"/>
    <n v="56130"/>
    <n v="10445.661856404775"/>
  </r>
  <r>
    <x v="0"/>
    <s v="Sub-Vegetal"/>
    <x v="4"/>
    <x v="30"/>
    <n v="504109"/>
    <n v="9977"/>
    <n v="50527.112358424376"/>
  </r>
  <r>
    <x v="1"/>
    <s v="Sub-Vegetal"/>
    <x v="4"/>
    <x v="30"/>
    <n v="251184"/>
    <n v="12250"/>
    <n v="20504.816326530614"/>
  </r>
  <r>
    <x v="2"/>
    <s v="Sub-Vegetal"/>
    <x v="4"/>
    <x v="30"/>
    <n v="298766"/>
    <n v="14797"/>
    <n v="20190.984659052512"/>
  </r>
  <r>
    <x v="3"/>
    <s v="Sub-Vegetal"/>
    <x v="4"/>
    <x v="30"/>
    <n v="351078"/>
    <n v="17056"/>
    <n v="20583.841463414632"/>
  </r>
  <r>
    <x v="4"/>
    <s v="Sub-Vegetal"/>
    <x v="4"/>
    <x v="30"/>
    <n v="300090"/>
    <n v="14668"/>
    <n v="20458.821925279521"/>
  </r>
  <r>
    <x v="5"/>
    <s v="Sub-Vegetal"/>
    <x v="4"/>
    <x v="30"/>
    <n v="347297"/>
    <n v="16365"/>
    <n v="21221.93706080049"/>
  </r>
  <r>
    <x v="6"/>
    <s v="Sub-Vegetal"/>
    <x v="4"/>
    <x v="30"/>
    <n v="340221"/>
    <n v="16027"/>
    <n v="21227.990266425408"/>
  </r>
  <r>
    <x v="7"/>
    <s v="Sub-Vegetal"/>
    <x v="4"/>
    <x v="30"/>
    <n v="322768"/>
    <n v="16252"/>
    <n v="19860.201821314298"/>
  </r>
  <r>
    <x v="8"/>
    <s v="Sub-Vegetal"/>
    <x v="4"/>
    <x v="30"/>
    <n v="349182"/>
    <n v="17271"/>
    <n v="20217.821782178216"/>
  </r>
  <r>
    <x v="9"/>
    <s v="Sub-Vegetal"/>
    <x v="4"/>
    <x v="30"/>
    <n v="356879"/>
    <n v="18756"/>
    <n v="19027.457880145023"/>
  </r>
  <r>
    <x v="10"/>
    <s v="Sub-Vegetal"/>
    <x v="4"/>
    <x v="30"/>
    <n v="369354"/>
    <n v="18355"/>
    <n v="20122.800326886405"/>
  </r>
  <r>
    <x v="11"/>
    <s v="Sub-Vegetal"/>
    <x v="4"/>
    <x v="30"/>
    <n v="358796"/>
    <n v="16683"/>
    <n v="21506.683450218788"/>
  </r>
  <r>
    <x v="12"/>
    <s v="Sub-Vegetal"/>
    <x v="4"/>
    <x v="30"/>
    <n v="365332"/>
    <n v="25793"/>
    <n v="14163.997983949133"/>
  </r>
  <r>
    <x v="13"/>
    <s v="Sub-Vegetal"/>
    <x v="4"/>
    <x v="30"/>
    <n v="380179"/>
    <n v="27878"/>
    <n v="13637.240835067079"/>
  </r>
  <r>
    <x v="14"/>
    <s v="Sub-Vegetal"/>
    <x v="4"/>
    <x v="30"/>
    <n v="429431"/>
    <n v="22228"/>
    <n v="19319.371963289545"/>
  </r>
  <r>
    <x v="15"/>
    <s v="Sub-Vegetal"/>
    <x v="4"/>
    <x v="30"/>
    <n v="505410"/>
    <n v="23592"/>
    <n v="21422.939979654122"/>
  </r>
  <r>
    <x v="16"/>
    <s v="Sub-Vegetal"/>
    <x v="4"/>
    <x v="30"/>
    <n v="462052"/>
    <n v="22742"/>
    <n v="20317.122504617008"/>
  </r>
  <r>
    <x v="17"/>
    <s v="Sub-Vegetal"/>
    <x v="4"/>
    <x v="30"/>
    <n v="592468"/>
    <n v="28447"/>
    <n v="20827.081941856784"/>
  </r>
  <r>
    <x v="18"/>
    <s v="Sub-Vegetal"/>
    <x v="4"/>
    <x v="30"/>
    <n v="522489"/>
    <n v="20865"/>
    <n v="25041.409058231486"/>
  </r>
  <r>
    <x v="19"/>
    <s v="Sub-Vegetal"/>
    <x v="4"/>
    <x v="30"/>
    <n v="478202"/>
    <n v="22265"/>
    <n v="21477.745340220074"/>
  </r>
  <r>
    <x v="20"/>
    <s v="Sub-Vegetal"/>
    <x v="4"/>
    <x v="30"/>
    <n v="472113"/>
    <n v="22568"/>
    <n v="20919.576391350583"/>
  </r>
  <r>
    <x v="21"/>
    <s v="Sub-Vegetal"/>
    <x v="4"/>
    <x v="30"/>
    <n v="472984"/>
    <n v="22479"/>
    <n v="21041.149517327285"/>
  </r>
  <r>
    <x v="22"/>
    <s v="Sub-Vegetal"/>
    <x v="4"/>
    <x v="30"/>
    <n v="471561"/>
    <n v="22249"/>
    <n v="21194.70538001708"/>
  </r>
  <r>
    <x v="23"/>
    <s v="Sub-Vegetal"/>
    <x v="4"/>
    <x v="30"/>
    <n v="473015.83"/>
    <n v="22411"/>
    <n v="21106.413368435144"/>
  </r>
  <r>
    <x v="24"/>
    <s v="Sub-Vegetal"/>
    <x v="4"/>
    <x v="30"/>
    <n v="468091"/>
    <n v="19222"/>
    <n v="24351.836437415463"/>
  </r>
  <r>
    <x v="25"/>
    <s v="Sub-Vegetal"/>
    <x v="4"/>
    <x v="30"/>
    <n v="472400"/>
    <n v="22326"/>
    <n v="21159.186598584613"/>
  </r>
  <r>
    <x v="26"/>
    <s v="Sub-Vegetal"/>
    <x v="4"/>
    <x v="30"/>
    <n v="467774"/>
    <n v="22415"/>
    <n v="20868.793218826679"/>
  </r>
  <r>
    <x v="27"/>
    <s v="Sub-Vegetal"/>
    <x v="4"/>
    <x v="30"/>
    <n v="466466"/>
    <n v="21812"/>
    <n v="21385.750962772785"/>
  </r>
  <r>
    <x v="0"/>
    <s v="Sub-Vegetal"/>
    <x v="4"/>
    <x v="31"/>
    <n v="11034"/>
    <n v="853"/>
    <n v="12935.521688159437"/>
  </r>
  <r>
    <x v="1"/>
    <s v="Sub-Vegetal"/>
    <x v="4"/>
    <x v="31"/>
    <n v="10528"/>
    <n v="834"/>
    <n v="12623.501199040767"/>
  </r>
  <r>
    <x v="2"/>
    <s v="Sub-Vegetal"/>
    <x v="4"/>
    <x v="31"/>
    <n v="11705"/>
    <n v="807"/>
    <n v="14504.337050805452"/>
  </r>
  <r>
    <x v="3"/>
    <s v="Sub-Vegetal"/>
    <x v="4"/>
    <x v="31"/>
    <n v="12960"/>
    <n v="800"/>
    <n v="16200"/>
  </r>
  <r>
    <x v="4"/>
    <s v="Sub-Vegetal"/>
    <x v="4"/>
    <x v="31"/>
    <n v="11328"/>
    <n v="688"/>
    <n v="16465.116279069767"/>
  </r>
  <r>
    <x v="5"/>
    <s v="Sub-Vegetal"/>
    <x v="4"/>
    <x v="31"/>
    <n v="12901"/>
    <n v="632"/>
    <n v="20412.974683544304"/>
  </r>
  <r>
    <x v="6"/>
    <s v="Sub-Vegetal"/>
    <x v="4"/>
    <x v="31"/>
    <n v="13636"/>
    <n v="586"/>
    <n v="23269.624573378838"/>
  </r>
  <r>
    <x v="7"/>
    <s v="Sub-Vegetal"/>
    <x v="4"/>
    <x v="31"/>
    <n v="13500"/>
    <n v="586"/>
    <n v="23037.54266211604"/>
  </r>
  <r>
    <x v="8"/>
    <s v="Sub-Vegetal"/>
    <x v="4"/>
    <x v="31"/>
    <n v="14575"/>
    <n v="856"/>
    <n v="17026.869158878504"/>
  </r>
  <r>
    <x v="9"/>
    <s v="Sub-Vegetal"/>
    <x v="4"/>
    <x v="31"/>
    <n v="13137"/>
    <n v="919"/>
    <n v="14294.885745375408"/>
  </r>
  <r>
    <x v="10"/>
    <s v="Sub-Vegetal"/>
    <x v="4"/>
    <x v="31"/>
    <n v="8379"/>
    <n v="569"/>
    <n v="14725.834797891037"/>
  </r>
  <r>
    <x v="11"/>
    <s v="Sub-Vegetal"/>
    <x v="4"/>
    <x v="31"/>
    <n v="17000"/>
    <n v="1390"/>
    <n v="12230.21582733813"/>
  </r>
  <r>
    <x v="12"/>
    <s v="Sub-Vegetal"/>
    <x v="4"/>
    <x v="31"/>
    <n v="13319"/>
    <n v="1390"/>
    <n v="9582.0143884892077"/>
  </r>
  <r>
    <x v="13"/>
    <s v="Sub-Vegetal"/>
    <x v="4"/>
    <x v="31"/>
    <n v="13541"/>
    <n v="1302"/>
    <n v="10400.15360983103"/>
  </r>
  <r>
    <x v="14"/>
    <s v="Sub-Vegetal"/>
    <x v="4"/>
    <x v="31"/>
    <n v="18009"/>
    <n v="1725"/>
    <n v="10440"/>
  </r>
  <r>
    <x v="15"/>
    <s v="Sub-Vegetal"/>
    <x v="4"/>
    <x v="31"/>
    <n v="32765"/>
    <n v="2133"/>
    <n v="15360.993905297702"/>
  </r>
  <r>
    <x v="16"/>
    <s v="Sub-Vegetal"/>
    <x v="4"/>
    <x v="31"/>
    <n v="19237"/>
    <n v="1166"/>
    <n v="16498.284734133791"/>
  </r>
  <r>
    <x v="17"/>
    <s v="Sub-Vegetal"/>
    <x v="4"/>
    <x v="31"/>
    <n v="21919"/>
    <n v="1360"/>
    <n v="16116.911764705883"/>
  </r>
  <r>
    <x v="18"/>
    <s v="Sub-Vegetal"/>
    <x v="4"/>
    <x v="31"/>
    <n v="20608"/>
    <n v="1279"/>
    <n v="16112.587959343236"/>
  </r>
  <r>
    <x v="19"/>
    <s v="Sub-Vegetal"/>
    <x v="4"/>
    <x v="31"/>
    <n v="18955"/>
    <n v="1248"/>
    <n v="15188.301282051283"/>
  </r>
  <r>
    <x v="20"/>
    <s v="Sub-Vegetal"/>
    <x v="4"/>
    <x v="31"/>
    <n v="20065"/>
    <n v="1248"/>
    <n v="16077.724358974358"/>
  </r>
  <r>
    <x v="21"/>
    <s v="Sub-Vegetal"/>
    <x v="4"/>
    <x v="31"/>
    <n v="19749"/>
    <n v="1248"/>
    <n v="15824.51923076923"/>
  </r>
  <r>
    <x v="22"/>
    <s v="Sub-Vegetal"/>
    <x v="4"/>
    <x v="31"/>
    <n v="20400"/>
    <n v="1200"/>
    <n v="17000"/>
  </r>
  <r>
    <x v="23"/>
    <s v="Sub-Vegetal"/>
    <x v="4"/>
    <x v="31"/>
    <n v="19398.45"/>
    <n v="1187"/>
    <n v="16342.417860151641"/>
  </r>
  <r>
    <x v="24"/>
    <s v="Sub-Vegetal"/>
    <x v="4"/>
    <x v="31"/>
    <n v="19139"/>
    <n v="1007"/>
    <n v="19005.958291956304"/>
  </r>
  <r>
    <x v="25"/>
    <s v="Sub-Vegetal"/>
    <x v="4"/>
    <x v="31"/>
    <n v="19366"/>
    <n v="1211"/>
    <n v="15991.742361684559"/>
  </r>
  <r>
    <x v="26"/>
    <s v="Sub-Vegetal"/>
    <x v="4"/>
    <x v="31"/>
    <n v="21872"/>
    <n v="1293"/>
    <n v="16915.699922660478"/>
  </r>
  <r>
    <x v="27"/>
    <s v="Sub-Vegetal"/>
    <x v="4"/>
    <x v="31"/>
    <n v="21747"/>
    <n v="1263"/>
    <n v="17218.527315914489"/>
  </r>
  <r>
    <x v="0"/>
    <s v="Sub-Vegetal"/>
    <x v="4"/>
    <x v="32"/>
    <n v="91502"/>
    <n v="14094"/>
    <n v="6492.2662125727265"/>
  </r>
  <r>
    <x v="1"/>
    <s v="Sub-Vegetal"/>
    <x v="4"/>
    <x v="32"/>
    <n v="94320"/>
    <n v="25619"/>
    <n v="3681.6425309340725"/>
  </r>
  <r>
    <x v="2"/>
    <s v="Sub-Vegetal"/>
    <x v="4"/>
    <x v="32"/>
    <n v="102120"/>
    <n v="23797"/>
    <n v="4291.2972223389497"/>
  </r>
  <r>
    <x v="3"/>
    <s v="Sub-Vegetal"/>
    <x v="4"/>
    <x v="32"/>
    <n v="385989"/>
    <n v="28674"/>
    <n v="13461.288972588407"/>
  </r>
  <r>
    <x v="4"/>
    <s v="Sub-Vegetal"/>
    <x v="4"/>
    <x v="32"/>
    <n v="430882"/>
    <n v="35273"/>
    <n v="12215.632353358093"/>
  </r>
  <r>
    <x v="5"/>
    <s v="Sub-Vegetal"/>
    <x v="4"/>
    <x v="32"/>
    <n v="460626"/>
    <n v="36288"/>
    <n v="12693.617724867725"/>
  </r>
  <r>
    <x v="6"/>
    <s v="Sub-Vegetal"/>
    <x v="4"/>
    <x v="32"/>
    <n v="360310"/>
    <n v="30669"/>
    <n v="11748.345234601715"/>
  </r>
  <r>
    <x v="7"/>
    <s v="Sub-Vegetal"/>
    <x v="4"/>
    <x v="32"/>
    <n v="282633"/>
    <n v="31922"/>
    <n v="8853.8625399411067"/>
  </r>
  <r>
    <x v="8"/>
    <s v="Sub-Vegetal"/>
    <x v="4"/>
    <x v="32"/>
    <n v="327744"/>
    <n v="31535"/>
    <n v="10393.023624544157"/>
  </r>
  <r>
    <x v="9"/>
    <s v="Sub-Vegetal"/>
    <x v="4"/>
    <x v="32"/>
    <n v="298357"/>
    <n v="30057"/>
    <n v="9926.3732242073384"/>
  </r>
  <r>
    <x v="10"/>
    <s v="Sub-Vegetal"/>
    <x v="4"/>
    <x v="32"/>
    <n v="341761"/>
    <n v="24872"/>
    <n v="13740.792859440335"/>
  </r>
  <r>
    <x v="11"/>
    <s v="Sub-Vegetal"/>
    <x v="4"/>
    <x v="32"/>
    <n v="331476"/>
    <n v="26433"/>
    <n v="12540.233798660765"/>
  </r>
  <r>
    <x v="12"/>
    <s v="Sub-Vegetal"/>
    <x v="4"/>
    <x v="32"/>
    <n v="369062"/>
    <n v="40664"/>
    <n v="9075.8902223096593"/>
  </r>
  <r>
    <x v="13"/>
    <s v="Sub-Vegetal"/>
    <x v="4"/>
    <x v="32"/>
    <n v="389049"/>
    <n v="42202"/>
    <n v="9218.7337093028764"/>
  </r>
  <r>
    <x v="14"/>
    <s v="Sub-Vegetal"/>
    <x v="4"/>
    <x v="32"/>
    <n v="408579"/>
    <n v="30855"/>
    <n v="13241.905687894994"/>
  </r>
  <r>
    <x v="15"/>
    <s v="Sub-Vegetal"/>
    <x v="4"/>
    <x v="32"/>
    <n v="371450"/>
    <n v="31049"/>
    <n v="11963.348255982479"/>
  </r>
  <r>
    <x v="16"/>
    <s v="Sub-Vegetal"/>
    <x v="4"/>
    <x v="32"/>
    <n v="537022"/>
    <n v="34223"/>
    <n v="15691.844665867982"/>
  </r>
  <r>
    <x v="17"/>
    <s v="Sub-Vegetal"/>
    <x v="4"/>
    <x v="32"/>
    <n v="699428"/>
    <n v="45623"/>
    <n v="15330.600793459438"/>
  </r>
  <r>
    <x v="18"/>
    <s v="Sub-Vegetal"/>
    <x v="4"/>
    <x v="32"/>
    <n v="710167"/>
    <n v="45840"/>
    <n v="15492.29930191972"/>
  </r>
  <r>
    <x v="19"/>
    <s v="Sub-Vegetal"/>
    <x v="4"/>
    <x v="32"/>
    <n v="574309"/>
    <n v="37569"/>
    <n v="15286.77899331896"/>
  </r>
  <r>
    <x v="20"/>
    <s v="Sub-Vegetal"/>
    <x v="4"/>
    <x v="32"/>
    <n v="526217"/>
    <n v="32027"/>
    <n v="16430.418084740999"/>
  </r>
  <r>
    <x v="21"/>
    <s v="Sub-Vegetal"/>
    <x v="4"/>
    <x v="32"/>
    <n v="432698"/>
    <n v="29518"/>
    <n v="14658.784470492581"/>
  </r>
  <r>
    <x v="22"/>
    <s v="Sub-Vegetal"/>
    <x v="4"/>
    <x v="32"/>
    <n v="458943"/>
    <n v="42885"/>
    <n v="10701.713885974117"/>
  </r>
  <r>
    <x v="23"/>
    <s v="Sub-Vegetal"/>
    <x v="4"/>
    <x v="32"/>
    <n v="596254.56000000029"/>
    <n v="36310"/>
    <n v="16421.221702010473"/>
  </r>
  <r>
    <x v="24"/>
    <s v="Sub-Vegetal"/>
    <x v="4"/>
    <x v="32"/>
    <n v="723761.2"/>
    <n v="41984"/>
    <n v="17238.976753048777"/>
  </r>
  <r>
    <x v="25"/>
    <s v="Sub-Vegetal"/>
    <x v="4"/>
    <x v="32"/>
    <n v="687494"/>
    <n v="41906"/>
    <n v="16405.622106619579"/>
  </r>
  <r>
    <x v="26"/>
    <s v="Sub-Vegetal"/>
    <x v="4"/>
    <x v="32"/>
    <n v="709838.94"/>
    <n v="44087"/>
    <n v="16100.867375870435"/>
  </r>
  <r>
    <x v="27"/>
    <s v="Sub-Vegetal"/>
    <x v="4"/>
    <x v="32"/>
    <n v="719072"/>
    <n v="43011"/>
    <n v="16718.32786961475"/>
  </r>
  <r>
    <x v="0"/>
    <s v="Sub-Vegetal"/>
    <x v="5"/>
    <x v="33"/>
    <n v="11841"/>
    <n v="1607"/>
    <n v="7368.3883011823273"/>
  </r>
  <r>
    <x v="1"/>
    <s v="Sub-Vegetal"/>
    <x v="5"/>
    <x v="33"/>
    <n v="11397"/>
    <n v="1667"/>
    <n v="6836.8326334733056"/>
  </r>
  <r>
    <x v="2"/>
    <s v="Sub-Vegetal"/>
    <x v="5"/>
    <x v="33"/>
    <n v="10365"/>
    <n v="1583"/>
    <n v="6547.6942514213524"/>
  </r>
  <r>
    <x v="3"/>
    <s v="Sub-Vegetal"/>
    <x v="5"/>
    <x v="33"/>
    <n v="11316"/>
    <n v="1597"/>
    <n v="7085.7858484658727"/>
  </r>
  <r>
    <x v="4"/>
    <s v="Sub-Vegetal"/>
    <x v="5"/>
    <x v="33"/>
    <n v="11216"/>
    <n v="1591"/>
    <n v="7049.6543054682588"/>
  </r>
  <r>
    <x v="5"/>
    <s v="Sub-Vegetal"/>
    <x v="5"/>
    <x v="33"/>
    <n v="10391"/>
    <n v="1356"/>
    <n v="7662.979351032448"/>
  </r>
  <r>
    <x v="6"/>
    <s v="Sub-Vegetal"/>
    <x v="5"/>
    <x v="33"/>
    <n v="9384"/>
    <n v="1326"/>
    <n v="7076.9230769230762"/>
  </r>
  <r>
    <x v="7"/>
    <s v="Sub-Vegetal"/>
    <x v="5"/>
    <x v="33"/>
    <n v="9807"/>
    <n v="1393"/>
    <n v="7040.2010050251256"/>
  </r>
  <r>
    <x v="8"/>
    <s v="Sub-Vegetal"/>
    <x v="5"/>
    <x v="33"/>
    <n v="11629"/>
    <n v="1560"/>
    <n v="7454.4871794871788"/>
  </r>
  <r>
    <x v="9"/>
    <s v="Sub-Vegetal"/>
    <x v="5"/>
    <x v="33"/>
    <n v="12591"/>
    <n v="1554"/>
    <n v="8102.3166023166023"/>
  </r>
  <r>
    <x v="10"/>
    <s v="Sub-Vegetal"/>
    <x v="5"/>
    <x v="33"/>
    <n v="12104"/>
    <n v="1439"/>
    <n v="8411.3968033356505"/>
  </r>
  <r>
    <x v="11"/>
    <s v="Sub-Vegetal"/>
    <x v="5"/>
    <x v="33"/>
    <n v="11991"/>
    <n v="1440"/>
    <n v="8327.0833333333321"/>
  </r>
  <r>
    <x v="12"/>
    <s v="Sub-Vegetal"/>
    <x v="5"/>
    <x v="33"/>
    <n v="11397"/>
    <n v="2004"/>
    <n v="5687.1257485029937"/>
  </r>
  <r>
    <x v="13"/>
    <s v="Sub-Vegetal"/>
    <x v="5"/>
    <x v="33"/>
    <n v="11172"/>
    <n v="1961"/>
    <n v="5697.0933197348295"/>
  </r>
  <r>
    <x v="14"/>
    <s v="Sub-Vegetal"/>
    <x v="5"/>
    <x v="33"/>
    <n v="11483"/>
    <n v="2012"/>
    <n v="5707.2564612326041"/>
  </r>
  <r>
    <x v="15"/>
    <s v="Sub-Vegetal"/>
    <x v="5"/>
    <x v="33"/>
    <n v="20080"/>
    <n v="2223"/>
    <n v="9032.8385065227176"/>
  </r>
  <r>
    <x v="16"/>
    <s v="Sub-Vegetal"/>
    <x v="5"/>
    <x v="33"/>
    <n v="12287"/>
    <n v="1354"/>
    <n v="9074.5937961595282"/>
  </r>
  <r>
    <x v="17"/>
    <s v="Sub-Vegetal"/>
    <x v="5"/>
    <x v="33"/>
    <n v="16075"/>
    <n v="1837"/>
    <n v="8750.6804572672845"/>
  </r>
  <r>
    <x v="18"/>
    <s v="Sub-Vegetal"/>
    <x v="5"/>
    <x v="33"/>
    <n v="16469"/>
    <n v="1861"/>
    <n v="8849.5432563138093"/>
  </r>
  <r>
    <x v="19"/>
    <s v="Sub-Vegetal"/>
    <x v="5"/>
    <x v="33"/>
    <n v="13906"/>
    <n v="1561"/>
    <n v="8908.3920563741194"/>
  </r>
  <r>
    <x v="20"/>
    <s v="Sub-Vegetal"/>
    <x v="5"/>
    <x v="33"/>
    <n v="14599"/>
    <n v="1644"/>
    <n v="8880.1703163017028"/>
  </r>
  <r>
    <x v="21"/>
    <s v="Sub-Vegetal"/>
    <x v="5"/>
    <x v="33"/>
    <n v="14895"/>
    <n v="1677"/>
    <n v="8881.932021466906"/>
  </r>
  <r>
    <x v="22"/>
    <s v="Sub-Vegetal"/>
    <x v="5"/>
    <x v="33"/>
    <n v="12113"/>
    <n v="1437"/>
    <n v="8429.3667362560882"/>
  </r>
  <r>
    <x v="23"/>
    <s v="Sub-Vegetal"/>
    <x v="5"/>
    <x v="33"/>
    <n v="13818.52"/>
    <n v="1563"/>
    <n v="8841.0236724248243"/>
  </r>
  <r>
    <x v="24"/>
    <s v="Sub-Vegetal"/>
    <x v="5"/>
    <x v="33"/>
    <n v="13724"/>
    <n v="1580"/>
    <n v="8686.0759493670885"/>
  </r>
  <r>
    <x v="25"/>
    <s v="Sub-Vegetal"/>
    <x v="5"/>
    <x v="33"/>
    <n v="13807"/>
    <n v="1594"/>
    <n v="8661.8569636135508"/>
  </r>
  <r>
    <x v="26"/>
    <s v="Sub-Vegetal"/>
    <x v="5"/>
    <x v="33"/>
    <n v="14047"/>
    <n v="1559"/>
    <n v="9010.2629890955741"/>
  </r>
  <r>
    <x v="27"/>
    <s v="Sub-Vegetal"/>
    <x v="5"/>
    <x v="33"/>
    <n v="14393"/>
    <n v="1567"/>
    <n v="9185.067007019783"/>
  </r>
  <r>
    <x v="0"/>
    <s v="Sub-Vegetal"/>
    <x v="5"/>
    <x v="34"/>
    <n v="3062"/>
    <n v="277"/>
    <n v="11054.151624548736"/>
  </r>
  <r>
    <x v="1"/>
    <s v="Sub-Vegetal"/>
    <x v="5"/>
    <x v="34"/>
    <n v="3739"/>
    <n v="293"/>
    <n v="12761.092150170649"/>
  </r>
  <r>
    <x v="2"/>
    <s v="Sub-Vegetal"/>
    <x v="5"/>
    <x v="34"/>
    <n v="4244"/>
    <n v="362"/>
    <n v="11723.756906077348"/>
  </r>
  <r>
    <x v="3"/>
    <s v="Sub-Vegetal"/>
    <x v="5"/>
    <x v="34"/>
    <n v="3263"/>
    <n v="267"/>
    <n v="12220.973782771536"/>
  </r>
  <r>
    <x v="4"/>
    <s v="Sub-Vegetal"/>
    <x v="5"/>
    <x v="34"/>
    <n v="4329"/>
    <n v="342"/>
    <n v="12657.894736842105"/>
  </r>
  <r>
    <x v="5"/>
    <s v="Sub-Vegetal"/>
    <x v="5"/>
    <x v="34"/>
    <n v="4422"/>
    <n v="381"/>
    <n v="11606.299212598426"/>
  </r>
  <r>
    <x v="6"/>
    <s v="Sub-Vegetal"/>
    <x v="5"/>
    <x v="34"/>
    <n v="4495"/>
    <n v="386"/>
    <n v="11645.077720207255"/>
  </r>
  <r>
    <x v="7"/>
    <s v="Sub-Vegetal"/>
    <x v="5"/>
    <x v="34"/>
    <n v="4976"/>
    <n v="494"/>
    <n v="10072.874493927126"/>
  </r>
  <r>
    <x v="8"/>
    <s v="Sub-Vegetal"/>
    <x v="5"/>
    <x v="34"/>
    <n v="5415"/>
    <n v="714"/>
    <n v="7584.0336134453783"/>
  </r>
  <r>
    <x v="9"/>
    <s v="Sub-Vegetal"/>
    <x v="5"/>
    <x v="34"/>
    <n v="10141"/>
    <n v="1006"/>
    <n v="10080.51689860835"/>
  </r>
  <r>
    <x v="10"/>
    <s v="Sub-Vegetal"/>
    <x v="5"/>
    <x v="34"/>
    <n v="11100"/>
    <n v="798"/>
    <n v="13909.774436090225"/>
  </r>
  <r>
    <x v="11"/>
    <s v="Sub-Vegetal"/>
    <x v="5"/>
    <x v="34"/>
    <n v="6494"/>
    <n v="491"/>
    <n v="13226.069246435845"/>
  </r>
  <r>
    <x v="12"/>
    <s v="Sub-Vegetal"/>
    <x v="5"/>
    <x v="34"/>
    <n v="8821"/>
    <n v="741"/>
    <n v="11904.183535762482"/>
  </r>
  <r>
    <x v="13"/>
    <s v="Sub-Vegetal"/>
    <x v="5"/>
    <x v="34"/>
    <n v="6841"/>
    <n v="523"/>
    <n v="13080.305927342255"/>
  </r>
  <r>
    <x v="14"/>
    <s v="Sub-Vegetal"/>
    <x v="5"/>
    <x v="34"/>
    <n v="10034"/>
    <n v="929"/>
    <n v="10800.861141011839"/>
  </r>
  <r>
    <x v="15"/>
    <s v="Sub-Vegetal"/>
    <x v="5"/>
    <x v="34"/>
    <n v="11741"/>
    <n v="1059"/>
    <n v="11086.874409820586"/>
  </r>
  <r>
    <x v="16"/>
    <s v="Sub-Vegetal"/>
    <x v="5"/>
    <x v="34"/>
    <n v="9621"/>
    <n v="819"/>
    <n v="11747.252747252747"/>
  </r>
  <r>
    <x v="17"/>
    <s v="Sub-Vegetal"/>
    <x v="5"/>
    <x v="34"/>
    <n v="14423"/>
    <n v="1245"/>
    <n v="11584.738955823294"/>
  </r>
  <r>
    <x v="18"/>
    <s v="Sub-Vegetal"/>
    <x v="5"/>
    <x v="34"/>
    <n v="19581"/>
    <n v="1774"/>
    <n v="11037.767756482524"/>
  </r>
  <r>
    <x v="19"/>
    <s v="Sub-Vegetal"/>
    <x v="5"/>
    <x v="34"/>
    <n v="19516"/>
    <n v="1729"/>
    <n v="11287.449392712551"/>
  </r>
  <r>
    <x v="20"/>
    <s v="Sub-Vegetal"/>
    <x v="5"/>
    <x v="34"/>
    <n v="14188"/>
    <n v="1208"/>
    <n v="11745.033112582782"/>
  </r>
  <r>
    <x v="21"/>
    <s v="Sub-Vegetal"/>
    <x v="5"/>
    <x v="34"/>
    <n v="13487"/>
    <n v="1127"/>
    <n v="11967.169476486246"/>
  </r>
  <r>
    <x v="22"/>
    <s v="Sub-Vegetal"/>
    <x v="5"/>
    <x v="34"/>
    <n v="14919"/>
    <n v="1437"/>
    <n v="10382.045929018788"/>
  </r>
  <r>
    <x v="23"/>
    <s v="Sub-Vegetal"/>
    <x v="5"/>
    <x v="34"/>
    <n v="15260.44"/>
    <n v="1337"/>
    <n v="11413.941660433808"/>
  </r>
  <r>
    <x v="24"/>
    <s v="Sub-Vegetal"/>
    <x v="5"/>
    <x v="34"/>
    <n v="15622"/>
    <n v="1210"/>
    <n v="12910.743801652892"/>
  </r>
  <r>
    <x v="25"/>
    <s v="Sub-Vegetal"/>
    <x v="5"/>
    <x v="34"/>
    <n v="15306"/>
    <n v="1353"/>
    <n v="11312.638580931263"/>
  </r>
  <r>
    <x v="26"/>
    <s v="Sub-Vegetal"/>
    <x v="5"/>
    <x v="34"/>
    <n v="16561"/>
    <n v="1412"/>
    <n v="11728.753541076489"/>
  </r>
  <r>
    <x v="27"/>
    <s v="Sub-Vegetal"/>
    <x v="5"/>
    <x v="34"/>
    <n v="17432"/>
    <n v="1489"/>
    <n v="11707.186030893217"/>
  </r>
  <r>
    <x v="0"/>
    <s v="Sub-Vegetal"/>
    <x v="5"/>
    <x v="35"/>
    <n v="136455"/>
    <n v="6307"/>
    <n v="21635.484382432216"/>
  </r>
  <r>
    <x v="1"/>
    <s v="Sub-Vegetal"/>
    <x v="5"/>
    <x v="35"/>
    <n v="222367"/>
    <n v="9142"/>
    <n v="24323.670969153358"/>
  </r>
  <r>
    <x v="2"/>
    <s v="Sub-Vegetal"/>
    <x v="5"/>
    <x v="35"/>
    <n v="199816"/>
    <n v="9374"/>
    <n v="21315.980371239599"/>
  </r>
  <r>
    <x v="3"/>
    <s v="Sub-Vegetal"/>
    <x v="5"/>
    <x v="35"/>
    <n v="175228"/>
    <n v="7891"/>
    <n v="22206.05753389938"/>
  </r>
  <r>
    <x v="4"/>
    <s v="Sub-Vegetal"/>
    <x v="5"/>
    <x v="35"/>
    <n v="235999"/>
    <n v="10318"/>
    <n v="22872.552820314013"/>
  </r>
  <r>
    <x v="5"/>
    <s v="Sub-Vegetal"/>
    <x v="5"/>
    <x v="35"/>
    <n v="276687"/>
    <n v="10968"/>
    <n v="25226.750547045951"/>
  </r>
  <r>
    <x v="6"/>
    <s v="Sub-Vegetal"/>
    <x v="5"/>
    <x v="35"/>
    <n v="276040"/>
    <n v="11031"/>
    <n v="25024.023207324812"/>
  </r>
  <r>
    <x v="7"/>
    <s v="Sub-Vegetal"/>
    <x v="5"/>
    <x v="35"/>
    <n v="236293"/>
    <n v="9425"/>
    <n v="25070.875331564988"/>
  </r>
  <r>
    <x v="8"/>
    <s v="Sub-Vegetal"/>
    <x v="5"/>
    <x v="35"/>
    <n v="265441"/>
    <n v="11053"/>
    <n v="24015.289966524924"/>
  </r>
  <r>
    <x v="9"/>
    <s v="Sub-Vegetal"/>
    <x v="5"/>
    <x v="35"/>
    <n v="254969"/>
    <n v="11636"/>
    <n v="21912.083190099689"/>
  </r>
  <r>
    <x v="10"/>
    <s v="Sub-Vegetal"/>
    <x v="5"/>
    <x v="35"/>
    <n v="258903"/>
    <n v="11092"/>
    <n v="23341.417237648755"/>
  </r>
  <r>
    <x v="11"/>
    <s v="Sub-Vegetal"/>
    <x v="5"/>
    <x v="35"/>
    <n v="323432"/>
    <n v="13878"/>
    <n v="23305.375414324833"/>
  </r>
  <r>
    <x v="12"/>
    <s v="Sub-Vegetal"/>
    <x v="5"/>
    <x v="35"/>
    <n v="363640"/>
    <n v="15607"/>
    <n v="23299.801371179597"/>
  </r>
  <r>
    <x v="13"/>
    <s v="Sub-Vegetal"/>
    <x v="5"/>
    <x v="35"/>
    <n v="337244"/>
    <n v="13507"/>
    <n v="24968.090619678682"/>
  </r>
  <r>
    <x v="14"/>
    <s v="Sub-Vegetal"/>
    <x v="5"/>
    <x v="35"/>
    <n v="363361"/>
    <n v="14587"/>
    <n v="24909.919791595257"/>
  </r>
  <r>
    <x v="15"/>
    <s v="Sub-Vegetal"/>
    <x v="5"/>
    <x v="35"/>
    <n v="345132"/>
    <n v="15733"/>
    <n v="21936.820695353716"/>
  </r>
  <r>
    <x v="16"/>
    <s v="Sub-Vegetal"/>
    <x v="5"/>
    <x v="35"/>
    <n v="173647"/>
    <n v="7696"/>
    <n v="22563.279625779625"/>
  </r>
  <r>
    <x v="17"/>
    <s v="Sub-Vegetal"/>
    <x v="5"/>
    <x v="35"/>
    <n v="251274"/>
    <n v="12024"/>
    <n v="20897.704590818365"/>
  </r>
  <r>
    <x v="18"/>
    <s v="Sub-Vegetal"/>
    <x v="5"/>
    <x v="35"/>
    <n v="248553"/>
    <n v="11428"/>
    <n v="21749.474973748685"/>
  </r>
  <r>
    <x v="19"/>
    <s v="Sub-Vegetal"/>
    <x v="5"/>
    <x v="35"/>
    <n v="229936.1"/>
    <n v="11581"/>
    <n v="19854.598048527761"/>
  </r>
  <r>
    <x v="20"/>
    <s v="Sub-Vegetal"/>
    <x v="5"/>
    <x v="35"/>
    <n v="241312"/>
    <n v="11845"/>
    <n v="20372.477838750528"/>
  </r>
  <r>
    <x v="21"/>
    <s v="Sub-Vegetal"/>
    <x v="5"/>
    <x v="35"/>
    <n v="208365"/>
    <n v="9551"/>
    <n v="21816.040205214114"/>
  </r>
  <r>
    <x v="22"/>
    <s v="Sub-Vegetal"/>
    <x v="5"/>
    <x v="35"/>
    <n v="230661"/>
    <n v="10791"/>
    <n v="21375.31276063386"/>
  </r>
  <r>
    <x v="23"/>
    <s v="Sub-Vegetal"/>
    <x v="5"/>
    <x v="35"/>
    <n v="236883.68"/>
    <n v="11336"/>
    <n v="20896.584333098093"/>
  </r>
  <r>
    <x v="24"/>
    <s v="Sub-Vegetal"/>
    <x v="5"/>
    <x v="35"/>
    <n v="252276"/>
    <n v="9918"/>
    <n v="25436.176648517849"/>
  </r>
  <r>
    <x v="25"/>
    <s v="Sub-Vegetal"/>
    <x v="5"/>
    <x v="35"/>
    <n v="256876"/>
    <n v="11581"/>
    <n v="22180.813401260686"/>
  </r>
  <r>
    <x v="26"/>
    <s v="Sub-Vegetal"/>
    <x v="5"/>
    <x v="35"/>
    <n v="267053"/>
    <n v="11999"/>
    <n v="22256.27135594633"/>
  </r>
  <r>
    <x v="27"/>
    <s v="Sub-Vegetal"/>
    <x v="5"/>
    <x v="35"/>
    <n v="272432.69"/>
    <n v="12284"/>
    <n v="22177.848420709866"/>
  </r>
  <r>
    <x v="0"/>
    <s v="Sub-Vegetal"/>
    <x v="5"/>
    <x v="36"/>
    <n v="5347"/>
    <n v="299"/>
    <n v="17882.94314381271"/>
  </r>
  <r>
    <x v="1"/>
    <s v="Sub-Vegetal"/>
    <x v="5"/>
    <x v="36"/>
    <n v="4885"/>
    <n v="299"/>
    <n v="16337.792642140468"/>
  </r>
  <r>
    <x v="2"/>
    <s v="Sub-Vegetal"/>
    <x v="5"/>
    <x v="36"/>
    <n v="5609"/>
    <n v="343"/>
    <n v="16352.769679300291"/>
  </r>
  <r>
    <x v="3"/>
    <s v="Sub-Vegetal"/>
    <x v="5"/>
    <x v="36"/>
    <n v="5761"/>
    <n v="327"/>
    <n v="17617.737003058104"/>
  </r>
  <r>
    <x v="4"/>
    <s v="Sub-Vegetal"/>
    <x v="5"/>
    <x v="36"/>
    <n v="7467"/>
    <n v="363"/>
    <n v="20570.247933884297"/>
  </r>
  <r>
    <x v="5"/>
    <s v="Sub-Vegetal"/>
    <x v="5"/>
    <x v="36"/>
    <n v="8309"/>
    <n v="394"/>
    <n v="21088.832487309646"/>
  </r>
  <r>
    <x v="6"/>
    <s v="Sub-Vegetal"/>
    <x v="5"/>
    <x v="36"/>
    <n v="8812"/>
    <n v="418"/>
    <n v="21081.33971291866"/>
  </r>
  <r>
    <x v="7"/>
    <s v="Sub-Vegetal"/>
    <x v="5"/>
    <x v="36"/>
    <n v="9716"/>
    <n v="500"/>
    <n v="19432"/>
  </r>
  <r>
    <x v="8"/>
    <s v="Sub-Vegetal"/>
    <x v="5"/>
    <x v="36"/>
    <n v="9855"/>
    <n v="530"/>
    <n v="18594.33962264151"/>
  </r>
  <r>
    <x v="9"/>
    <s v="Sub-Vegetal"/>
    <x v="5"/>
    <x v="36"/>
    <n v="10808"/>
    <n v="542"/>
    <n v="19940.959409594096"/>
  </r>
  <r>
    <x v="10"/>
    <s v="Sub-Vegetal"/>
    <x v="5"/>
    <x v="36"/>
    <n v="11100"/>
    <n v="588"/>
    <n v="18877.551020408162"/>
  </r>
  <r>
    <x v="11"/>
    <s v="Sub-Vegetal"/>
    <x v="5"/>
    <x v="36"/>
    <n v="10911"/>
    <n v="588"/>
    <n v="18556.122448979593"/>
  </r>
  <r>
    <x v="12"/>
    <s v="Sub-Vegetal"/>
    <x v="5"/>
    <x v="36"/>
    <n v="10632"/>
    <n v="880"/>
    <n v="12081.818181818182"/>
  </r>
  <r>
    <x v="13"/>
    <s v="Sub-Vegetal"/>
    <x v="5"/>
    <x v="36"/>
    <n v="11923"/>
    <n v="924"/>
    <n v="12903.679653679654"/>
  </r>
  <r>
    <x v="14"/>
    <s v="Sub-Vegetal"/>
    <x v="5"/>
    <x v="36"/>
    <n v="21013"/>
    <n v="1090"/>
    <n v="19277.981651376147"/>
  </r>
  <r>
    <x v="15"/>
    <s v="Sub-Vegetal"/>
    <x v="5"/>
    <x v="36"/>
    <n v="20920"/>
    <n v="921"/>
    <n v="22714.440825190009"/>
  </r>
  <r>
    <x v="16"/>
    <s v="Sub-Vegetal"/>
    <x v="5"/>
    <x v="36"/>
    <n v="25425"/>
    <n v="1038"/>
    <n v="24494.219653179189"/>
  </r>
  <r>
    <x v="17"/>
    <s v="Sub-Vegetal"/>
    <x v="5"/>
    <x v="36"/>
    <n v="37885"/>
    <n v="1512"/>
    <n v="25056.216931216932"/>
  </r>
  <r>
    <x v="18"/>
    <s v="Sub-Vegetal"/>
    <x v="5"/>
    <x v="36"/>
    <n v="33800"/>
    <n v="1400"/>
    <n v="24142.857142857141"/>
  </r>
  <r>
    <x v="19"/>
    <s v="Sub-Vegetal"/>
    <x v="5"/>
    <x v="36"/>
    <n v="31119"/>
    <n v="1367"/>
    <n v="22764.447695683979"/>
  </r>
  <r>
    <x v="20"/>
    <s v="Sub-Vegetal"/>
    <x v="5"/>
    <x v="36"/>
    <n v="28591"/>
    <n v="1358"/>
    <n v="21053.755522827691"/>
  </r>
  <r>
    <x v="21"/>
    <s v="Sub-Vegetal"/>
    <x v="5"/>
    <x v="36"/>
    <n v="22946"/>
    <n v="928"/>
    <n v="24726.293103448279"/>
  </r>
  <r>
    <x v="22"/>
    <s v="Sub-Vegetal"/>
    <x v="5"/>
    <x v="36"/>
    <n v="22972"/>
    <n v="1228"/>
    <n v="18706.840390879479"/>
  </r>
  <r>
    <x v="23"/>
    <s v="Sub-Vegetal"/>
    <x v="5"/>
    <x v="36"/>
    <n v="27846.720000000001"/>
    <n v="1222"/>
    <n v="22787.823240589198"/>
  </r>
  <r>
    <x v="24"/>
    <s v="Sub-Vegetal"/>
    <x v="5"/>
    <x v="36"/>
    <n v="27094"/>
    <n v="1294"/>
    <n v="20938.176197836168"/>
  </r>
  <r>
    <x v="25"/>
    <s v="Sub-Vegetal"/>
    <x v="5"/>
    <x v="36"/>
    <n v="27753"/>
    <n v="1259"/>
    <n v="22043.685464654489"/>
  </r>
  <r>
    <x v="26"/>
    <s v="Sub-Vegetal"/>
    <x v="5"/>
    <x v="36"/>
    <n v="26642"/>
    <n v="1214"/>
    <n v="21945.634266886325"/>
  </r>
  <r>
    <x v="27"/>
    <s v="Sub-Vegetal"/>
    <x v="5"/>
    <x v="36"/>
    <n v="25475"/>
    <n v="1149"/>
    <n v="22171.453437771976"/>
  </r>
  <r>
    <x v="0"/>
    <s v="Sub-Vegetal"/>
    <x v="5"/>
    <x v="37"/>
    <n v="12644"/>
    <n v="844"/>
    <n v="14981.042654028435"/>
  </r>
  <r>
    <x v="1"/>
    <s v="Sub-Vegetal"/>
    <x v="5"/>
    <x v="37"/>
    <n v="19996"/>
    <n v="957"/>
    <n v="20894.461859979103"/>
  </r>
  <r>
    <x v="2"/>
    <s v="Sub-Vegetal"/>
    <x v="5"/>
    <x v="37"/>
    <n v="23742"/>
    <n v="1090"/>
    <n v="21781.65137614679"/>
  </r>
  <r>
    <x v="3"/>
    <s v="Sub-Vegetal"/>
    <x v="5"/>
    <x v="37"/>
    <n v="27730"/>
    <n v="1319"/>
    <n v="21023.502653525396"/>
  </r>
  <r>
    <x v="4"/>
    <s v="Sub-Vegetal"/>
    <x v="5"/>
    <x v="37"/>
    <n v="29921"/>
    <n v="1288"/>
    <n v="23230.590062111802"/>
  </r>
  <r>
    <x v="5"/>
    <s v="Sub-Vegetal"/>
    <x v="5"/>
    <x v="37"/>
    <n v="27853"/>
    <n v="1262"/>
    <n v="22070.522979397781"/>
  </r>
  <r>
    <x v="6"/>
    <s v="Sub-Vegetal"/>
    <x v="5"/>
    <x v="37"/>
    <n v="28736"/>
    <n v="1375"/>
    <n v="20898.909090909088"/>
  </r>
  <r>
    <x v="7"/>
    <s v="Sub-Vegetal"/>
    <x v="5"/>
    <x v="37"/>
    <n v="31929"/>
    <n v="1570"/>
    <n v="20336.942675159236"/>
  </r>
  <r>
    <x v="8"/>
    <s v="Sub-Vegetal"/>
    <x v="5"/>
    <x v="37"/>
    <n v="35130"/>
    <n v="1792"/>
    <n v="19603.794642857141"/>
  </r>
  <r>
    <x v="9"/>
    <s v="Sub-Vegetal"/>
    <x v="5"/>
    <x v="37"/>
    <n v="40740"/>
    <n v="2013"/>
    <n v="20238.450074515647"/>
  </r>
  <r>
    <x v="10"/>
    <s v="Sub-Vegetal"/>
    <x v="5"/>
    <x v="37"/>
    <n v="42257"/>
    <n v="2119"/>
    <n v="19941.953751769703"/>
  </r>
  <r>
    <x v="11"/>
    <s v="Sub-Vegetal"/>
    <x v="5"/>
    <x v="37"/>
    <n v="39694"/>
    <n v="1871"/>
    <n v="21215.392838054515"/>
  </r>
  <r>
    <x v="12"/>
    <s v="Sub-Vegetal"/>
    <x v="5"/>
    <x v="37"/>
    <n v="43278"/>
    <n v="2916"/>
    <n v="14841.56378600823"/>
  </r>
  <r>
    <x v="13"/>
    <s v="Sub-Vegetal"/>
    <x v="5"/>
    <x v="37"/>
    <n v="46241"/>
    <n v="3173"/>
    <n v="14573.274503624329"/>
  </r>
  <r>
    <x v="14"/>
    <s v="Sub-Vegetal"/>
    <x v="5"/>
    <x v="37"/>
    <n v="52421"/>
    <n v="3920"/>
    <n v="13372.704081632653"/>
  </r>
  <r>
    <x v="15"/>
    <s v="Sub-Vegetal"/>
    <x v="5"/>
    <x v="37"/>
    <n v="42408"/>
    <n v="2233"/>
    <n v="18991.491267353336"/>
  </r>
  <r>
    <x v="16"/>
    <s v="Sub-Vegetal"/>
    <x v="5"/>
    <x v="37"/>
    <n v="52899"/>
    <n v="2752"/>
    <n v="19222.02034883721"/>
  </r>
  <r>
    <x v="17"/>
    <s v="Sub-Vegetal"/>
    <x v="5"/>
    <x v="37"/>
    <n v="78982"/>
    <n v="4081"/>
    <n v="19353.589806419994"/>
  </r>
  <r>
    <x v="18"/>
    <s v="Sub-Vegetal"/>
    <x v="5"/>
    <x v="37"/>
    <n v="81396"/>
    <n v="4321"/>
    <n v="18837.306179125204"/>
  </r>
  <r>
    <x v="19"/>
    <s v="Sub-Vegetal"/>
    <x v="5"/>
    <x v="37"/>
    <n v="71962"/>
    <n v="3713"/>
    <n v="19381.093455426879"/>
  </r>
  <r>
    <x v="20"/>
    <s v="Sub-Vegetal"/>
    <x v="5"/>
    <x v="37"/>
    <n v="69094"/>
    <n v="3565"/>
    <n v="19381.206171107995"/>
  </r>
  <r>
    <x v="21"/>
    <s v="Sub-Vegetal"/>
    <x v="5"/>
    <x v="37"/>
    <n v="63233"/>
    <n v="2614"/>
    <n v="24190.130068859988"/>
  </r>
  <r>
    <x v="22"/>
    <s v="Sub-Vegetal"/>
    <x v="5"/>
    <x v="37"/>
    <n v="58657"/>
    <n v="3034"/>
    <n v="19333.223467369808"/>
  </r>
  <r>
    <x v="23"/>
    <s v="Sub-Vegetal"/>
    <x v="5"/>
    <x v="37"/>
    <n v="73492.490000000005"/>
    <n v="3844"/>
    <n v="19118.753902185224"/>
  </r>
  <r>
    <x v="24"/>
    <s v="Sub-Vegetal"/>
    <x v="5"/>
    <x v="37"/>
    <n v="74201"/>
    <n v="3648"/>
    <n v="20340.186403508771"/>
  </r>
  <r>
    <x v="25"/>
    <s v="Sub-Vegetal"/>
    <x v="5"/>
    <x v="37"/>
    <n v="74581"/>
    <n v="3487"/>
    <n v="21388.299397763119"/>
  </r>
  <r>
    <x v="26"/>
    <s v="Sub-Vegetal"/>
    <x v="5"/>
    <x v="37"/>
    <n v="74622"/>
    <n v="3518"/>
    <n v="21211.48379761228"/>
  </r>
  <r>
    <x v="27"/>
    <s v="Sub-Vegetal"/>
    <x v="5"/>
    <x v="37"/>
    <n v="76223"/>
    <n v="3649"/>
    <n v="20888.73664017539"/>
  </r>
  <r>
    <x v="0"/>
    <s v="Sub-Vegetal"/>
    <x v="5"/>
    <x v="38"/>
    <n v="14057"/>
    <n v="1043"/>
    <n v="13477.468839884947"/>
  </r>
  <r>
    <x v="1"/>
    <s v="Sub-Vegetal"/>
    <x v="5"/>
    <x v="38"/>
    <n v="16299"/>
    <n v="1217"/>
    <n v="13392.769104354971"/>
  </r>
  <r>
    <x v="2"/>
    <s v="Sub-Vegetal"/>
    <x v="5"/>
    <x v="38"/>
    <n v="17347"/>
    <n v="1307"/>
    <n v="13272.37949502678"/>
  </r>
  <r>
    <x v="3"/>
    <s v="Sub-Vegetal"/>
    <x v="5"/>
    <x v="38"/>
    <n v="18048"/>
    <n v="1372"/>
    <n v="13154.518950437317"/>
  </r>
  <r>
    <x v="4"/>
    <s v="Sub-Vegetal"/>
    <x v="5"/>
    <x v="38"/>
    <n v="13855"/>
    <n v="1005"/>
    <n v="13786.069651741293"/>
  </r>
  <r>
    <x v="5"/>
    <s v="Sub-Vegetal"/>
    <x v="5"/>
    <x v="38"/>
    <n v="13905"/>
    <n v="1262"/>
    <n v="11018.22503961965"/>
  </r>
  <r>
    <x v="6"/>
    <s v="Sub-Vegetal"/>
    <x v="5"/>
    <x v="38"/>
    <n v="13994"/>
    <n v="919"/>
    <n v="15227.421109902067"/>
  </r>
  <r>
    <x v="7"/>
    <s v="Sub-Vegetal"/>
    <x v="5"/>
    <x v="38"/>
    <n v="16982"/>
    <n v="1045"/>
    <n v="16250.717703349281"/>
  </r>
  <r>
    <x v="8"/>
    <s v="Sub-Vegetal"/>
    <x v="5"/>
    <x v="38"/>
    <n v="15598"/>
    <n v="1059"/>
    <n v="14728.989612842304"/>
  </r>
  <r>
    <x v="9"/>
    <s v="Sub-Vegetal"/>
    <x v="5"/>
    <x v="38"/>
    <n v="16907"/>
    <n v="1080"/>
    <n v="15654.62962962963"/>
  </r>
  <r>
    <x v="10"/>
    <s v="Sub-Vegetal"/>
    <x v="5"/>
    <x v="38"/>
    <n v="19001"/>
    <n v="1257"/>
    <n v="15116.149562450279"/>
  </r>
  <r>
    <x v="11"/>
    <s v="Sub-Vegetal"/>
    <x v="5"/>
    <x v="38"/>
    <n v="21653"/>
    <n v="1261"/>
    <n v="17171.292624900871"/>
  </r>
  <r>
    <x v="12"/>
    <s v="Sub-Vegetal"/>
    <x v="5"/>
    <x v="38"/>
    <n v="15947"/>
    <n v="1712"/>
    <n v="9314.836448598131"/>
  </r>
  <r>
    <x v="13"/>
    <s v="Sub-Vegetal"/>
    <x v="5"/>
    <x v="38"/>
    <n v="17238"/>
    <n v="1630"/>
    <n v="10575.460122699385"/>
  </r>
  <r>
    <x v="14"/>
    <s v="Sub-Vegetal"/>
    <x v="5"/>
    <x v="38"/>
    <n v="19568"/>
    <n v="1898"/>
    <n v="10309.799789251845"/>
  </r>
  <r>
    <x v="15"/>
    <s v="Sub-Vegetal"/>
    <x v="5"/>
    <x v="38"/>
    <n v="40736"/>
    <n v="4366"/>
    <n v="9330.2794319743462"/>
  </r>
  <r>
    <x v="16"/>
    <s v="Sub-Vegetal"/>
    <x v="5"/>
    <x v="38"/>
    <n v="16673"/>
    <n v="1061"/>
    <n v="15714.420358152687"/>
  </r>
  <r>
    <x v="17"/>
    <s v="Sub-Vegetal"/>
    <x v="5"/>
    <x v="38"/>
    <n v="20262"/>
    <n v="1317"/>
    <n v="15384.96583143508"/>
  </r>
  <r>
    <x v="18"/>
    <s v="Sub-Vegetal"/>
    <x v="5"/>
    <x v="38"/>
    <n v="19989"/>
    <n v="1248"/>
    <n v="16016.826923076924"/>
  </r>
  <r>
    <x v="19"/>
    <s v="Sub-Vegetal"/>
    <x v="5"/>
    <x v="38"/>
    <n v="16705"/>
    <n v="1010"/>
    <n v="16539.603960396038"/>
  </r>
  <r>
    <x v="20"/>
    <s v="Sub-Vegetal"/>
    <x v="5"/>
    <x v="38"/>
    <n v="16460"/>
    <n v="1023"/>
    <n v="16089.931573802542"/>
  </r>
  <r>
    <x v="21"/>
    <s v="Sub-Vegetal"/>
    <x v="5"/>
    <x v="38"/>
    <n v="14485"/>
    <n v="1001"/>
    <n v="14470.529470529471"/>
  </r>
  <r>
    <x v="22"/>
    <s v="Sub-Vegetal"/>
    <x v="5"/>
    <x v="38"/>
    <n v="11345"/>
    <n v="955"/>
    <n v="11879.581151832461"/>
  </r>
  <r>
    <x v="23"/>
    <s v="Sub-Vegetal"/>
    <x v="5"/>
    <x v="38"/>
    <n v="15413.95"/>
    <n v="1022"/>
    <n v="15082.142857142857"/>
  </r>
  <r>
    <x v="24"/>
    <s v="Sub-Vegetal"/>
    <x v="5"/>
    <x v="38"/>
    <n v="15080"/>
    <n v="905"/>
    <n v="16662.983425414364"/>
  </r>
  <r>
    <x v="25"/>
    <s v="Sub-Vegetal"/>
    <x v="5"/>
    <x v="38"/>
    <n v="15372"/>
    <n v="1022"/>
    <n v="15041.095890410959"/>
  </r>
  <r>
    <x v="26"/>
    <s v="Sub-Vegetal"/>
    <x v="5"/>
    <x v="38"/>
    <n v="16422"/>
    <n v="1065"/>
    <n v="15419.718309859154"/>
  </r>
  <r>
    <x v="27"/>
    <s v="Sub-Vegetal"/>
    <x v="5"/>
    <x v="38"/>
    <n v="17116.04"/>
    <n v="1117"/>
    <n v="15323.222918531781"/>
  </r>
  <r>
    <x v="0"/>
    <s v="Sub-Vegetal"/>
    <x v="5"/>
    <x v="39"/>
    <n v="62009"/>
    <n v="4917"/>
    <n v="12611.145007118161"/>
  </r>
  <r>
    <x v="1"/>
    <s v="Sub-Vegetal"/>
    <x v="5"/>
    <x v="39"/>
    <n v="86577"/>
    <n v="6015"/>
    <n v="14393.516209476311"/>
  </r>
  <r>
    <x v="2"/>
    <s v="Sub-Vegetal"/>
    <x v="5"/>
    <x v="39"/>
    <n v="87222"/>
    <n v="6205"/>
    <n v="14056.728444802578"/>
  </r>
  <r>
    <x v="3"/>
    <s v="Sub-Vegetal"/>
    <x v="5"/>
    <x v="39"/>
    <n v="77724"/>
    <n v="5381"/>
    <n v="14444.155361456978"/>
  </r>
  <r>
    <x v="4"/>
    <s v="Sub-Vegetal"/>
    <x v="5"/>
    <x v="39"/>
    <n v="62232"/>
    <n v="4330"/>
    <n v="14372.28637413395"/>
  </r>
  <r>
    <x v="5"/>
    <s v="Sub-Vegetal"/>
    <x v="5"/>
    <x v="39"/>
    <n v="69376"/>
    <n v="4604"/>
    <n v="15068.635968722851"/>
  </r>
  <r>
    <x v="6"/>
    <s v="Sub-Vegetal"/>
    <x v="5"/>
    <x v="39"/>
    <n v="74452"/>
    <n v="4568"/>
    <n v="16298.598949211908"/>
  </r>
  <r>
    <x v="7"/>
    <s v="Sub-Vegetal"/>
    <x v="5"/>
    <x v="39"/>
    <n v="91407"/>
    <n v="5180"/>
    <n v="17646.138996138998"/>
  </r>
  <r>
    <x v="8"/>
    <s v="Sub-Vegetal"/>
    <x v="5"/>
    <x v="39"/>
    <n v="94161"/>
    <n v="5359"/>
    <n v="17570.628848665794"/>
  </r>
  <r>
    <x v="9"/>
    <s v="Sub-Vegetal"/>
    <x v="5"/>
    <x v="39"/>
    <n v="101143"/>
    <n v="6119"/>
    <n v="16529.334858637034"/>
  </r>
  <r>
    <x v="10"/>
    <s v="Sub-Vegetal"/>
    <x v="5"/>
    <x v="39"/>
    <n v="127905"/>
    <n v="6887"/>
    <n v="18571.947146798317"/>
  </r>
  <r>
    <x v="11"/>
    <s v="Sub-Vegetal"/>
    <x v="5"/>
    <x v="39"/>
    <n v="152229"/>
    <n v="9592"/>
    <n v="15870.412844036697"/>
  </r>
  <r>
    <x v="12"/>
    <s v="Sub-Vegetal"/>
    <x v="5"/>
    <x v="39"/>
    <n v="139239"/>
    <n v="7503"/>
    <n v="18557.776889244302"/>
  </r>
  <r>
    <x v="13"/>
    <s v="Sub-Vegetal"/>
    <x v="5"/>
    <x v="39"/>
    <n v="133573"/>
    <n v="7071"/>
    <n v="18890.255975109605"/>
  </r>
  <r>
    <x v="14"/>
    <s v="Sub-Vegetal"/>
    <x v="5"/>
    <x v="39"/>
    <n v="160386"/>
    <n v="8169"/>
    <n v="19633.492471538746"/>
  </r>
  <r>
    <x v="15"/>
    <s v="Sub-Vegetal"/>
    <x v="5"/>
    <x v="39"/>
    <n v="167060"/>
    <n v="8732"/>
    <n v="19131.928538708198"/>
  </r>
  <r>
    <x v="16"/>
    <s v="Sub-Vegetal"/>
    <x v="5"/>
    <x v="39"/>
    <n v="83335"/>
    <n v="5262"/>
    <n v="15837.134169517294"/>
  </r>
  <r>
    <x v="17"/>
    <s v="Sub-Vegetal"/>
    <x v="5"/>
    <x v="39"/>
    <n v="111716"/>
    <n v="6660"/>
    <n v="16774.174174174175"/>
  </r>
  <r>
    <x v="18"/>
    <s v="Sub-Vegetal"/>
    <x v="5"/>
    <x v="39"/>
    <n v="121237"/>
    <n v="6927"/>
    <n v="17502.093258264762"/>
  </r>
  <r>
    <x v="19"/>
    <s v="Sub-Vegetal"/>
    <x v="5"/>
    <x v="39"/>
    <n v="134210"/>
    <n v="9800"/>
    <n v="13694.897959183674"/>
  </r>
  <r>
    <x v="20"/>
    <s v="Sub-Vegetal"/>
    <x v="5"/>
    <x v="39"/>
    <n v="132654"/>
    <n v="10135"/>
    <n v="13088.702516033549"/>
  </r>
  <r>
    <x v="21"/>
    <s v="Sub-Vegetal"/>
    <x v="5"/>
    <x v="39"/>
    <n v="142224"/>
    <n v="9471"/>
    <n v="15016.788089958822"/>
  </r>
  <r>
    <x v="22"/>
    <s v="Sub-Vegetal"/>
    <x v="5"/>
    <x v="39"/>
    <n v="131736"/>
    <n v="9863"/>
    <n v="13356.585217479467"/>
  </r>
  <r>
    <x v="23"/>
    <s v="Sub-Vegetal"/>
    <x v="5"/>
    <x v="39"/>
    <n v="138167"/>
    <n v="9201"/>
    <n v="15016.519943484403"/>
  </r>
  <r>
    <x v="24"/>
    <s v="Sub-Vegetal"/>
    <x v="5"/>
    <x v="39"/>
    <n v="232712"/>
    <n v="16568"/>
    <n v="14045.871559633028"/>
  </r>
  <r>
    <x v="25"/>
    <s v="Sub-Vegetal"/>
    <x v="5"/>
    <x v="39"/>
    <n v="140344"/>
    <n v="10288"/>
    <n v="13641.524105754277"/>
  </r>
  <r>
    <x v="26"/>
    <s v="Sub-Vegetal"/>
    <x v="5"/>
    <x v="39"/>
    <n v="141378"/>
    <n v="10423"/>
    <n v="13564.041063033676"/>
  </r>
  <r>
    <x v="27"/>
    <s v="Sub-Vegetal"/>
    <x v="5"/>
    <x v="39"/>
    <n v="154689"/>
    <n v="11410"/>
    <n v="13557.318141980719"/>
  </r>
  <r>
    <x v="0"/>
    <s v="Sub-Vegetal"/>
    <x v="5"/>
    <x v="40"/>
    <n v="14026"/>
    <n v="803"/>
    <n v="17466.998754669989"/>
  </r>
  <r>
    <x v="1"/>
    <s v="Sub-Vegetal"/>
    <x v="5"/>
    <x v="40"/>
    <n v="15509"/>
    <n v="776"/>
    <n v="19985.82474226804"/>
  </r>
  <r>
    <x v="2"/>
    <s v="Sub-Vegetal"/>
    <x v="5"/>
    <x v="40"/>
    <n v="15903"/>
    <n v="786"/>
    <n v="20232.824427480919"/>
  </r>
  <r>
    <x v="3"/>
    <s v="Sub-Vegetal"/>
    <x v="5"/>
    <x v="40"/>
    <n v="16556"/>
    <n v="855"/>
    <n v="19363.74269005848"/>
  </r>
  <r>
    <x v="4"/>
    <s v="Sub-Vegetal"/>
    <x v="5"/>
    <x v="40"/>
    <n v="16646"/>
    <n v="819"/>
    <n v="20324.786324786324"/>
  </r>
  <r>
    <x v="5"/>
    <s v="Sub-Vegetal"/>
    <x v="5"/>
    <x v="40"/>
    <n v="19431"/>
    <n v="953"/>
    <n v="20389.296956977963"/>
  </r>
  <r>
    <x v="6"/>
    <s v="Sub-Vegetal"/>
    <x v="5"/>
    <x v="40"/>
    <n v="15958"/>
    <n v="872"/>
    <n v="18300.458715596331"/>
  </r>
  <r>
    <x v="7"/>
    <s v="Sub-Vegetal"/>
    <x v="5"/>
    <x v="40"/>
    <n v="17296"/>
    <n v="932"/>
    <n v="18557.939914163089"/>
  </r>
  <r>
    <x v="8"/>
    <s v="Sub-Vegetal"/>
    <x v="5"/>
    <x v="40"/>
    <n v="19879"/>
    <n v="1145"/>
    <n v="17361.572052401749"/>
  </r>
  <r>
    <x v="9"/>
    <s v="Sub-Vegetal"/>
    <x v="5"/>
    <x v="40"/>
    <n v="22643"/>
    <n v="1268"/>
    <n v="17857.255520504732"/>
  </r>
  <r>
    <x v="10"/>
    <s v="Sub-Vegetal"/>
    <x v="5"/>
    <x v="40"/>
    <n v="20563"/>
    <n v="1101"/>
    <n v="18676.657584014531"/>
  </r>
  <r>
    <x v="11"/>
    <s v="Sub-Vegetal"/>
    <x v="5"/>
    <x v="40"/>
    <n v="20541"/>
    <n v="1103"/>
    <n v="18622.846781504984"/>
  </r>
  <r>
    <x v="12"/>
    <s v="Sub-Vegetal"/>
    <x v="5"/>
    <x v="40"/>
    <n v="17682"/>
    <n v="1575"/>
    <n v="11226.666666666666"/>
  </r>
  <r>
    <x v="13"/>
    <s v="Sub-Vegetal"/>
    <x v="5"/>
    <x v="40"/>
    <n v="17666"/>
    <n v="1583"/>
    <n v="11159.82312065698"/>
  </r>
  <r>
    <x v="14"/>
    <s v="Sub-Vegetal"/>
    <x v="5"/>
    <x v="40"/>
    <n v="19274"/>
    <n v="1102"/>
    <n v="17490.018148820327"/>
  </r>
  <r>
    <x v="15"/>
    <s v="Sub-Vegetal"/>
    <x v="5"/>
    <x v="40"/>
    <n v="49282"/>
    <n v="2392"/>
    <n v="20602.842809364549"/>
  </r>
  <r>
    <x v="16"/>
    <s v="Sub-Vegetal"/>
    <x v="5"/>
    <x v="40"/>
    <n v="21602"/>
    <n v="1100"/>
    <n v="19638.181818181816"/>
  </r>
  <r>
    <x v="17"/>
    <s v="Sub-Vegetal"/>
    <x v="5"/>
    <x v="40"/>
    <n v="26351"/>
    <n v="1320"/>
    <n v="19962.878787878784"/>
  </r>
  <r>
    <x v="18"/>
    <s v="Sub-Vegetal"/>
    <x v="5"/>
    <x v="40"/>
    <n v="23079"/>
    <n v="1144"/>
    <n v="20173.95104895105"/>
  </r>
  <r>
    <x v="19"/>
    <s v="Sub-Vegetal"/>
    <x v="5"/>
    <x v="40"/>
    <n v="24774.48"/>
    <n v="1184"/>
    <n v="20924.39189189189"/>
  </r>
  <r>
    <x v="20"/>
    <s v="Sub-Vegetal"/>
    <x v="5"/>
    <x v="40"/>
    <n v="25064.76"/>
    <n v="1235"/>
    <n v="20295.352226720646"/>
  </r>
  <r>
    <x v="21"/>
    <s v="Sub-Vegetal"/>
    <x v="5"/>
    <x v="40"/>
    <n v="23890"/>
    <n v="1181"/>
    <n v="20228.619813717189"/>
  </r>
  <r>
    <x v="22"/>
    <s v="Sub-Vegetal"/>
    <x v="5"/>
    <x v="40"/>
    <n v="21697"/>
    <n v="1102"/>
    <n v="19688.74773139746"/>
  </r>
  <r>
    <x v="23"/>
    <s v="Sub-Vegetal"/>
    <x v="5"/>
    <x v="40"/>
    <n v="23241.31"/>
    <n v="1145"/>
    <n v="20298.087336244542"/>
  </r>
  <r>
    <x v="24"/>
    <s v="Sub-Vegetal"/>
    <x v="5"/>
    <x v="40"/>
    <n v="23287"/>
    <n v="1039"/>
    <n v="22412.897016361887"/>
  </r>
  <r>
    <x v="25"/>
    <s v="Sub-Vegetal"/>
    <x v="5"/>
    <x v="40"/>
    <n v="23247"/>
    <n v="1154"/>
    <n v="20144.714038128248"/>
  </r>
  <r>
    <x v="26"/>
    <s v="Sub-Vegetal"/>
    <x v="5"/>
    <x v="40"/>
    <n v="23018"/>
    <n v="1175"/>
    <n v="19589.787234042553"/>
  </r>
  <r>
    <x v="27"/>
    <s v="Sub-Vegetal"/>
    <x v="5"/>
    <x v="40"/>
    <n v="23856"/>
    <n v="1181"/>
    <n v="20199.83065198984"/>
  </r>
  <r>
    <x v="0"/>
    <s v="Sub-Vegetal"/>
    <x v="5"/>
    <x v="41"/>
    <n v="54406"/>
    <n v="1982"/>
    <n v="27450.050454086781"/>
  </r>
  <r>
    <x v="1"/>
    <s v="Sub-Vegetal"/>
    <x v="5"/>
    <x v="41"/>
    <n v="60777"/>
    <n v="2158"/>
    <n v="28163.577386468951"/>
  </r>
  <r>
    <x v="2"/>
    <s v="Sub-Vegetal"/>
    <x v="5"/>
    <x v="41"/>
    <n v="61291"/>
    <n v="2228"/>
    <n v="27509.425493716339"/>
  </r>
  <r>
    <x v="3"/>
    <s v="Sub-Vegetal"/>
    <x v="5"/>
    <x v="41"/>
    <n v="54835"/>
    <n v="2029"/>
    <n v="27025.628388368656"/>
  </r>
  <r>
    <x v="4"/>
    <s v="Sub-Vegetal"/>
    <x v="5"/>
    <x v="41"/>
    <n v="53896"/>
    <n v="1805"/>
    <n v="29859.279778393349"/>
  </r>
  <r>
    <x v="5"/>
    <s v="Sub-Vegetal"/>
    <x v="5"/>
    <x v="41"/>
    <n v="61456"/>
    <n v="1864"/>
    <n v="32969.957081545064"/>
  </r>
  <r>
    <x v="6"/>
    <s v="Sub-Vegetal"/>
    <x v="5"/>
    <x v="41"/>
    <n v="67807"/>
    <n v="1939"/>
    <n v="34970.087674058799"/>
  </r>
  <r>
    <x v="7"/>
    <s v="Sub-Vegetal"/>
    <x v="5"/>
    <x v="41"/>
    <n v="78360"/>
    <n v="2056"/>
    <n v="38112.840466926071"/>
  </r>
  <r>
    <x v="8"/>
    <s v="Sub-Vegetal"/>
    <x v="5"/>
    <x v="41"/>
    <n v="92616"/>
    <n v="2337"/>
    <n v="39630.295250320924"/>
  </r>
  <r>
    <x v="9"/>
    <s v="Sub-Vegetal"/>
    <x v="5"/>
    <x v="41"/>
    <n v="101412"/>
    <n v="2376"/>
    <n v="42681.818181818177"/>
  </r>
  <r>
    <x v="10"/>
    <s v="Sub-Vegetal"/>
    <x v="5"/>
    <x v="41"/>
    <n v="99875"/>
    <n v="2486"/>
    <n v="40174.979887369271"/>
  </r>
  <r>
    <x v="11"/>
    <s v="Sub-Vegetal"/>
    <x v="5"/>
    <x v="41"/>
    <n v="100219"/>
    <n v="2399"/>
    <n v="41775.323051271364"/>
  </r>
  <r>
    <x v="12"/>
    <s v="Sub-Vegetal"/>
    <x v="5"/>
    <x v="41"/>
    <n v="105019"/>
    <n v="3716"/>
    <n v="28261.302475780409"/>
  </r>
  <r>
    <x v="13"/>
    <s v="Sub-Vegetal"/>
    <x v="5"/>
    <x v="41"/>
    <n v="109309"/>
    <n v="4022"/>
    <n v="27177.772252610641"/>
  </r>
  <r>
    <x v="14"/>
    <s v="Sub-Vegetal"/>
    <x v="5"/>
    <x v="41"/>
    <n v="147823"/>
    <n v="3398"/>
    <n v="43502.942907592704"/>
  </r>
  <r>
    <x v="15"/>
    <s v="Sub-Vegetal"/>
    <x v="5"/>
    <x v="41"/>
    <n v="156105"/>
    <n v="3976"/>
    <n v="39261.820925553322"/>
  </r>
  <r>
    <x v="16"/>
    <s v="Sub-Vegetal"/>
    <x v="5"/>
    <x v="41"/>
    <n v="104147"/>
    <n v="2630"/>
    <n v="39599.619771863116"/>
  </r>
  <r>
    <x v="17"/>
    <s v="Sub-Vegetal"/>
    <x v="5"/>
    <x v="41"/>
    <n v="150887"/>
    <n v="3863"/>
    <n v="39059.539218224178"/>
  </r>
  <r>
    <x v="18"/>
    <s v="Sub-Vegetal"/>
    <x v="5"/>
    <x v="41"/>
    <n v="135880"/>
    <n v="3548"/>
    <n v="38297.63246899662"/>
  </r>
  <r>
    <x v="19"/>
    <s v="Sub-Vegetal"/>
    <x v="5"/>
    <x v="41"/>
    <n v="144831"/>
    <n v="4404"/>
    <n v="32886.239782016346"/>
  </r>
  <r>
    <x v="20"/>
    <s v="Sub-Vegetal"/>
    <x v="5"/>
    <x v="41"/>
    <n v="140287"/>
    <n v="4225"/>
    <n v="33204.023668639056"/>
  </r>
  <r>
    <x v="21"/>
    <s v="Sub-Vegetal"/>
    <x v="5"/>
    <x v="41"/>
    <n v="83301"/>
    <n v="2531"/>
    <n v="32912.287633346503"/>
  </r>
  <r>
    <x v="22"/>
    <s v="Sub-Vegetal"/>
    <x v="5"/>
    <x v="41"/>
    <n v="97144"/>
    <n v="3378"/>
    <n v="28757.844878626409"/>
  </r>
  <r>
    <x v="23"/>
    <s v="Sub-Vegetal"/>
    <x v="5"/>
    <x v="41"/>
    <n v="94528.44"/>
    <n v="3319"/>
    <n v="28481.000301295575"/>
  </r>
  <r>
    <x v="24"/>
    <s v="Sub-Vegetal"/>
    <x v="5"/>
    <x v="41"/>
    <n v="118432"/>
    <n v="3310"/>
    <n v="35780.06042296072"/>
  </r>
  <r>
    <x v="25"/>
    <s v="Sub-Vegetal"/>
    <x v="5"/>
    <x v="41"/>
    <n v="117608"/>
    <n v="3488"/>
    <n v="33717.889908256882"/>
  </r>
  <r>
    <x v="26"/>
    <s v="Sub-Vegetal"/>
    <x v="5"/>
    <x v="41"/>
    <n v="115495"/>
    <n v="3553"/>
    <n v="32506.332676611313"/>
  </r>
  <r>
    <x v="27"/>
    <s v="Sub-Vegetal"/>
    <x v="5"/>
    <x v="41"/>
    <n v="116275"/>
    <n v="3645"/>
    <n v="31899.86282578875"/>
  </r>
  <r>
    <x v="0"/>
    <s v="Sub-Vegetal"/>
    <x v="5"/>
    <x v="42"/>
    <n v="261476"/>
    <n v="12535"/>
    <n v="20859.672915835661"/>
  </r>
  <r>
    <x v="1"/>
    <s v="Sub-Vegetal"/>
    <x v="5"/>
    <x v="42"/>
    <n v="213539"/>
    <n v="10716"/>
    <n v="19927.118327734228"/>
  </r>
  <r>
    <x v="2"/>
    <s v="Sub-Vegetal"/>
    <x v="5"/>
    <x v="42"/>
    <n v="220805"/>
    <n v="11039"/>
    <n v="20002.264697889303"/>
  </r>
  <r>
    <x v="3"/>
    <s v="Sub-Vegetal"/>
    <x v="5"/>
    <x v="42"/>
    <n v="213064"/>
    <n v="10974"/>
    <n v="19415.345361764172"/>
  </r>
  <r>
    <x v="4"/>
    <s v="Sub-Vegetal"/>
    <x v="5"/>
    <x v="42"/>
    <n v="181697"/>
    <n v="8939"/>
    <n v="20326.322854905469"/>
  </r>
  <r>
    <x v="5"/>
    <s v="Sub-Vegetal"/>
    <x v="5"/>
    <x v="42"/>
    <n v="196964"/>
    <n v="9570"/>
    <n v="20581.400208986415"/>
  </r>
  <r>
    <x v="6"/>
    <s v="Sub-Vegetal"/>
    <x v="5"/>
    <x v="42"/>
    <n v="180609"/>
    <n v="8429"/>
    <n v="21427.096927274884"/>
  </r>
  <r>
    <x v="7"/>
    <s v="Sub-Vegetal"/>
    <x v="5"/>
    <x v="42"/>
    <n v="196941"/>
    <n v="9075"/>
    <n v="21701.487603305784"/>
  </r>
  <r>
    <x v="8"/>
    <s v="Sub-Vegetal"/>
    <x v="5"/>
    <x v="42"/>
    <n v="211655"/>
    <n v="10039"/>
    <n v="21083.275226616199"/>
  </r>
  <r>
    <x v="9"/>
    <s v="Sub-Vegetal"/>
    <x v="5"/>
    <x v="42"/>
    <n v="195944"/>
    <n v="9448"/>
    <n v="20739.204064352245"/>
  </r>
  <r>
    <x v="10"/>
    <s v="Sub-Vegetal"/>
    <x v="5"/>
    <x v="42"/>
    <n v="207287"/>
    <n v="9575"/>
    <n v="21648.772845953001"/>
  </r>
  <r>
    <x v="11"/>
    <s v="Sub-Vegetal"/>
    <x v="5"/>
    <x v="42"/>
    <n v="199319"/>
    <n v="9226"/>
    <n v="21604.053761109906"/>
  </r>
  <r>
    <x v="12"/>
    <s v="Sub-Vegetal"/>
    <x v="5"/>
    <x v="42"/>
    <n v="236058"/>
    <n v="9958"/>
    <n v="23705.3625225949"/>
  </r>
  <r>
    <x v="13"/>
    <s v="Sub-Vegetal"/>
    <x v="5"/>
    <x v="42"/>
    <n v="225340"/>
    <n v="10551"/>
    <n v="21357.217325372003"/>
  </r>
  <r>
    <x v="14"/>
    <s v="Sub-Vegetal"/>
    <x v="5"/>
    <x v="42"/>
    <n v="301724"/>
    <n v="12515"/>
    <n v="24108.989212944463"/>
  </r>
  <r>
    <x v="15"/>
    <s v="Sub-Vegetal"/>
    <x v="5"/>
    <x v="42"/>
    <n v="264138"/>
    <n v="12179"/>
    <n v="21687.987519500781"/>
  </r>
  <r>
    <x v="16"/>
    <s v="Sub-Vegetal"/>
    <x v="5"/>
    <x v="42"/>
    <n v="151894"/>
    <n v="7213"/>
    <n v="21058.366837654237"/>
  </r>
  <r>
    <x v="17"/>
    <s v="Sub-Vegetal"/>
    <x v="5"/>
    <x v="42"/>
    <n v="234585"/>
    <n v="9794"/>
    <n v="23951.909332244231"/>
  </r>
  <r>
    <x v="18"/>
    <s v="Sub-Vegetal"/>
    <x v="5"/>
    <x v="42"/>
    <n v="234693"/>
    <n v="10479"/>
    <n v="22396.507300314915"/>
  </r>
  <r>
    <x v="19"/>
    <s v="Sub-Vegetal"/>
    <x v="5"/>
    <x v="42"/>
    <n v="170422"/>
    <n v="8043"/>
    <n v="21188.859878154919"/>
  </r>
  <r>
    <x v="20"/>
    <s v="Sub-Vegetal"/>
    <x v="5"/>
    <x v="42"/>
    <n v="196124"/>
    <n v="9157"/>
    <n v="21417.931636999019"/>
  </r>
  <r>
    <x v="21"/>
    <s v="Sub-Vegetal"/>
    <x v="5"/>
    <x v="42"/>
    <n v="182918"/>
    <n v="9027"/>
    <n v="20263.431926442896"/>
  </r>
  <r>
    <x v="22"/>
    <s v="Sub-Vegetal"/>
    <x v="5"/>
    <x v="42"/>
    <n v="187373"/>
    <n v="9471"/>
    <n v="19783.866539964103"/>
  </r>
  <r>
    <x v="23"/>
    <s v="Sub-Vegetal"/>
    <x v="5"/>
    <x v="42"/>
    <n v="184978.89"/>
    <n v="8547"/>
    <n v="21642.551772551771"/>
  </r>
  <r>
    <x v="24"/>
    <s v="Sub-Vegetal"/>
    <x v="5"/>
    <x v="42"/>
    <n v="182836.58"/>
    <n v="8341"/>
    <n v="21920.222994844742"/>
  </r>
  <r>
    <x v="25"/>
    <s v="Sub-Vegetal"/>
    <x v="5"/>
    <x v="42"/>
    <n v="182537.98"/>
    <n v="8606"/>
    <n v="21210.548454566582"/>
  </r>
  <r>
    <x v="26"/>
    <s v="Sub-Vegetal"/>
    <x v="5"/>
    <x v="42"/>
    <n v="182454.14"/>
    <n v="8696"/>
    <n v="20981.38684452622"/>
  </r>
  <r>
    <x v="27"/>
    <s v="Sub-Vegetal"/>
    <x v="5"/>
    <x v="42"/>
    <m/>
    <m/>
    <m/>
  </r>
  <r>
    <x v="0"/>
    <s v="Sub-Vegetal"/>
    <x v="5"/>
    <x v="43"/>
    <n v="3974"/>
    <n v="1056"/>
    <n v="3763.2575757575755"/>
  </r>
  <r>
    <x v="1"/>
    <s v="Sub-Vegetal"/>
    <x v="5"/>
    <x v="43"/>
    <n v="3484"/>
    <n v="634"/>
    <n v="5495.2681388012616"/>
  </r>
  <r>
    <x v="2"/>
    <s v="Sub-Vegetal"/>
    <x v="5"/>
    <x v="43"/>
    <n v="3244"/>
    <n v="618"/>
    <n v="5249.1909385113267"/>
  </r>
  <r>
    <x v="3"/>
    <s v="Sub-Vegetal"/>
    <x v="5"/>
    <x v="43"/>
    <n v="2842"/>
    <n v="546"/>
    <n v="5205.1282051282051"/>
  </r>
  <r>
    <x v="4"/>
    <s v="Sub-Vegetal"/>
    <x v="5"/>
    <x v="43"/>
    <n v="3717"/>
    <n v="599"/>
    <n v="6205.3422370617691"/>
  </r>
  <r>
    <x v="5"/>
    <s v="Sub-Vegetal"/>
    <x v="5"/>
    <x v="43"/>
    <n v="4113"/>
    <n v="664"/>
    <n v="6194.2771084337355"/>
  </r>
  <r>
    <x v="6"/>
    <s v="Sub-Vegetal"/>
    <x v="5"/>
    <x v="43"/>
    <n v="3639"/>
    <n v="405"/>
    <n v="8985.1851851851861"/>
  </r>
  <r>
    <x v="7"/>
    <s v="Sub-Vegetal"/>
    <x v="5"/>
    <x v="43"/>
    <n v="4288"/>
    <n v="443"/>
    <n v="9679.458239277652"/>
  </r>
  <r>
    <x v="8"/>
    <s v="Sub-Vegetal"/>
    <x v="5"/>
    <x v="43"/>
    <n v="4711"/>
    <n v="485"/>
    <n v="9713.4020618556697"/>
  </r>
  <r>
    <x v="9"/>
    <s v="Sub-Vegetal"/>
    <x v="5"/>
    <x v="43"/>
    <n v="5779"/>
    <n v="570"/>
    <n v="10138.596491228069"/>
  </r>
  <r>
    <x v="10"/>
    <s v="Sub-Vegetal"/>
    <x v="5"/>
    <x v="43"/>
    <n v="5813"/>
    <n v="619"/>
    <n v="9390.953150242327"/>
  </r>
  <r>
    <x v="11"/>
    <s v="Sub-Vegetal"/>
    <x v="5"/>
    <x v="43"/>
    <n v="5724"/>
    <n v="605"/>
    <n v="9461.1570247933887"/>
  </r>
  <r>
    <x v="12"/>
    <s v="Sub-Vegetal"/>
    <x v="5"/>
    <x v="43"/>
    <n v="5317"/>
    <n v="1259"/>
    <n v="4223.1930103256555"/>
  </r>
  <r>
    <x v="13"/>
    <s v="Sub-Vegetal"/>
    <x v="5"/>
    <x v="43"/>
    <n v="5898"/>
    <n v="1661"/>
    <n v="3550.8729680915112"/>
  </r>
  <r>
    <x v="14"/>
    <s v="Sub-Vegetal"/>
    <x v="5"/>
    <x v="43"/>
    <n v="7447"/>
    <n v="2139"/>
    <n v="3481.5334268349698"/>
  </r>
  <r>
    <x v="15"/>
    <s v="Sub-Vegetal"/>
    <x v="5"/>
    <x v="43"/>
    <n v="8431"/>
    <n v="788"/>
    <n v="10699.238578680204"/>
  </r>
  <r>
    <x v="16"/>
    <s v="Sub-Vegetal"/>
    <x v="5"/>
    <x v="43"/>
    <n v="7601"/>
    <n v="653"/>
    <n v="11640.122511485451"/>
  </r>
  <r>
    <x v="17"/>
    <s v="Sub-Vegetal"/>
    <x v="5"/>
    <x v="43"/>
    <n v="8680"/>
    <n v="726"/>
    <n v="11955.922865013774"/>
  </r>
  <r>
    <x v="18"/>
    <s v="Sub-Vegetal"/>
    <x v="5"/>
    <x v="43"/>
    <n v="8568"/>
    <n v="693"/>
    <n v="12363.636363636364"/>
  </r>
  <r>
    <x v="19"/>
    <s v="Sub-Vegetal"/>
    <x v="5"/>
    <x v="43"/>
    <n v="9649.4"/>
    <n v="821"/>
    <n v="11753.227771010963"/>
  </r>
  <r>
    <x v="20"/>
    <s v="Sub-Vegetal"/>
    <x v="5"/>
    <x v="43"/>
    <n v="1013"/>
    <n v="98"/>
    <n v="10336.73469387755"/>
  </r>
  <r>
    <x v="21"/>
    <s v="Sub-Vegetal"/>
    <x v="5"/>
    <x v="43"/>
    <n v="6200.6"/>
    <n v="567"/>
    <n v="10935.802469135802"/>
  </r>
  <r>
    <x v="22"/>
    <s v="Sub-Vegetal"/>
    <x v="5"/>
    <x v="43"/>
    <n v="721"/>
    <n v="72"/>
    <n v="10013.888888888889"/>
  </r>
  <r>
    <x v="23"/>
    <s v="Sub-Vegetal"/>
    <x v="5"/>
    <x v="43"/>
    <n v="7178.23"/>
    <n v="620"/>
    <n v="11577.790322580646"/>
  </r>
  <r>
    <x v="24"/>
    <s v="Sub-Vegetal"/>
    <x v="5"/>
    <x v="43"/>
    <n v="7148"/>
    <n v="609"/>
    <n v="11737.274220032841"/>
  </r>
  <r>
    <x v="25"/>
    <s v="Sub-Vegetal"/>
    <x v="5"/>
    <x v="43"/>
    <n v="7174"/>
    <n v="630"/>
    <n v="11387.301587301588"/>
  </r>
  <r>
    <x v="26"/>
    <s v="Sub-Vegetal"/>
    <x v="5"/>
    <x v="43"/>
    <n v="7986"/>
    <n v="794"/>
    <n v="10057.934508816121"/>
  </r>
  <r>
    <x v="27"/>
    <s v="Sub-Vegetal"/>
    <x v="5"/>
    <x v="43"/>
    <n v="7004"/>
    <n v="711"/>
    <n v="9850.9142053445848"/>
  </r>
  <r>
    <x v="0"/>
    <s v="Sub-Vegetal"/>
    <x v="5"/>
    <x v="44"/>
    <n v="217858"/>
    <n v="7449"/>
    <n v="29246.610283259495"/>
  </r>
  <r>
    <x v="1"/>
    <s v="Sub-Vegetal"/>
    <x v="5"/>
    <x v="44"/>
    <n v="237628"/>
    <n v="7941"/>
    <n v="29924.1909079461"/>
  </r>
  <r>
    <x v="2"/>
    <s v="Sub-Vegetal"/>
    <x v="5"/>
    <x v="44"/>
    <n v="213222"/>
    <n v="7162"/>
    <n v="29771.292934934376"/>
  </r>
  <r>
    <x v="3"/>
    <s v="Sub-Vegetal"/>
    <x v="5"/>
    <x v="44"/>
    <n v="184424"/>
    <n v="7032"/>
    <n v="26226.393629124002"/>
  </r>
  <r>
    <x v="4"/>
    <s v="Sub-Vegetal"/>
    <x v="5"/>
    <x v="44"/>
    <n v="177642"/>
    <n v="6628"/>
    <n v="26801.750150875076"/>
  </r>
  <r>
    <x v="5"/>
    <s v="Sub-Vegetal"/>
    <x v="5"/>
    <x v="44"/>
    <n v="184592"/>
    <n v="6826"/>
    <n v="27042.484617638442"/>
  </r>
  <r>
    <x v="6"/>
    <s v="Sub-Vegetal"/>
    <x v="5"/>
    <x v="44"/>
    <n v="199426"/>
    <n v="7249"/>
    <n v="27510.829079873089"/>
  </r>
  <r>
    <x v="7"/>
    <s v="Sub-Vegetal"/>
    <x v="5"/>
    <x v="44"/>
    <n v="184767"/>
    <n v="7044"/>
    <n v="26230.408858603067"/>
  </r>
  <r>
    <x v="8"/>
    <s v="Sub-Vegetal"/>
    <x v="5"/>
    <x v="44"/>
    <n v="184981"/>
    <n v="6769"/>
    <n v="27327.670261486186"/>
  </r>
  <r>
    <x v="9"/>
    <s v="Sub-Vegetal"/>
    <x v="5"/>
    <x v="44"/>
    <n v="211564"/>
    <n v="7609"/>
    <n v="27804.442108029965"/>
  </r>
  <r>
    <x v="10"/>
    <s v="Sub-Vegetal"/>
    <x v="5"/>
    <x v="44"/>
    <n v="221401"/>
    <n v="7831"/>
    <n v="28272.37900651258"/>
  </r>
  <r>
    <x v="11"/>
    <s v="Sub-Vegetal"/>
    <x v="5"/>
    <x v="44"/>
    <n v="211029"/>
    <n v="7407"/>
    <n v="28490.481976508709"/>
  </r>
  <r>
    <x v="12"/>
    <s v="Sub-Vegetal"/>
    <x v="5"/>
    <x v="44"/>
    <n v="192014"/>
    <n v="10605"/>
    <n v="18105.987741631307"/>
  </r>
  <r>
    <x v="13"/>
    <s v="Sub-Vegetal"/>
    <x v="5"/>
    <x v="44"/>
    <n v="192953"/>
    <n v="10677"/>
    <n v="18071.836658237335"/>
  </r>
  <r>
    <x v="14"/>
    <s v="Sub-Vegetal"/>
    <x v="5"/>
    <x v="44"/>
    <n v="203500"/>
    <n v="10421"/>
    <n v="19527.87640341618"/>
  </r>
  <r>
    <x v="15"/>
    <s v="Sub-Vegetal"/>
    <x v="5"/>
    <x v="44"/>
    <n v="213919"/>
    <n v="11797"/>
    <n v="18133.338984487582"/>
  </r>
  <r>
    <x v="16"/>
    <s v="Sub-Vegetal"/>
    <x v="5"/>
    <x v="44"/>
    <n v="227211"/>
    <n v="8124"/>
    <n v="27967.872968980795"/>
  </r>
  <r>
    <x v="17"/>
    <s v="Sub-Vegetal"/>
    <x v="5"/>
    <x v="44"/>
    <n v="306310"/>
    <n v="11417"/>
    <n v="26829.289655776473"/>
  </r>
  <r>
    <x v="18"/>
    <s v="Sub-Vegetal"/>
    <x v="5"/>
    <x v="44"/>
    <n v="265375"/>
    <n v="10746"/>
    <n v="24695.235436441468"/>
  </r>
  <r>
    <x v="19"/>
    <s v="Sub-Vegetal"/>
    <x v="5"/>
    <x v="44"/>
    <n v="243322"/>
    <n v="9033"/>
    <n v="26937.008745710173"/>
  </r>
  <r>
    <x v="20"/>
    <s v="Sub-Vegetal"/>
    <x v="5"/>
    <x v="44"/>
    <n v="230831"/>
    <n v="8643"/>
    <n v="26707.277565660072"/>
  </r>
  <r>
    <x v="21"/>
    <s v="Sub-Vegetal"/>
    <x v="5"/>
    <x v="44"/>
    <n v="183788"/>
    <n v="6414"/>
    <n v="28654.193950732773"/>
  </r>
  <r>
    <x v="22"/>
    <s v="Sub-Vegetal"/>
    <x v="5"/>
    <x v="44"/>
    <n v="204398"/>
    <n v="8476"/>
    <n v="24114.912694667295"/>
  </r>
  <r>
    <x v="23"/>
    <s v="Sub-Vegetal"/>
    <x v="5"/>
    <x v="44"/>
    <n v="225632.81"/>
    <n v="8443"/>
    <n v="26724.246121047021"/>
  </r>
  <r>
    <x v="24"/>
    <s v="Sub-Vegetal"/>
    <x v="5"/>
    <x v="44"/>
    <n v="219591"/>
    <n v="8152"/>
    <n v="26937.07065750736"/>
  </r>
  <r>
    <x v="25"/>
    <s v="Sub-Vegetal"/>
    <x v="5"/>
    <x v="44"/>
    <n v="224878"/>
    <n v="8578"/>
    <n v="26215.667987875961"/>
  </r>
  <r>
    <x v="26"/>
    <s v="Sub-Vegetal"/>
    <x v="5"/>
    <x v="44"/>
    <n v="235710"/>
    <n v="8603"/>
    <n v="27398.581890038357"/>
  </r>
  <r>
    <x v="27"/>
    <s v="Sub-Vegetal"/>
    <x v="5"/>
    <x v="44"/>
    <n v="245590"/>
    <n v="9050"/>
    <n v="27137.016574585636"/>
  </r>
  <r>
    <x v="0"/>
    <s v="Sub-Vegetal"/>
    <x v="5"/>
    <x v="45"/>
    <n v="59226"/>
    <n v="5328"/>
    <n v="11115.990990990991"/>
  </r>
  <r>
    <x v="1"/>
    <s v="Sub-Vegetal"/>
    <x v="5"/>
    <x v="45"/>
    <n v="112600"/>
    <n v="7882"/>
    <n v="14285.714285714286"/>
  </r>
  <r>
    <x v="2"/>
    <s v="Sub-Vegetal"/>
    <x v="5"/>
    <x v="45"/>
    <n v="134983"/>
    <n v="10197"/>
    <n v="13237.520839462586"/>
  </r>
  <r>
    <x v="3"/>
    <s v="Sub-Vegetal"/>
    <x v="5"/>
    <x v="45"/>
    <n v="123675"/>
    <n v="10337"/>
    <n v="11964.302989261874"/>
  </r>
  <r>
    <x v="4"/>
    <s v="Sub-Vegetal"/>
    <x v="5"/>
    <x v="45"/>
    <n v="186696"/>
    <n v="11804"/>
    <n v="15816.333446289393"/>
  </r>
  <r>
    <x v="5"/>
    <s v="Sub-Vegetal"/>
    <x v="5"/>
    <x v="45"/>
    <n v="157903"/>
    <n v="9940"/>
    <n v="15885.613682092557"/>
  </r>
  <r>
    <x v="6"/>
    <s v="Sub-Vegetal"/>
    <x v="5"/>
    <x v="45"/>
    <n v="140723"/>
    <n v="9036"/>
    <n v="15573.594510845507"/>
  </r>
  <r>
    <x v="7"/>
    <s v="Sub-Vegetal"/>
    <x v="5"/>
    <x v="45"/>
    <n v="149288"/>
    <n v="9749"/>
    <n v="15313.16032413581"/>
  </r>
  <r>
    <x v="8"/>
    <s v="Sub-Vegetal"/>
    <x v="5"/>
    <x v="45"/>
    <n v="159853"/>
    <n v="11481"/>
    <n v="13923.264523996168"/>
  </r>
  <r>
    <x v="9"/>
    <s v="Sub-Vegetal"/>
    <x v="5"/>
    <x v="45"/>
    <n v="208458"/>
    <n v="17026"/>
    <n v="12243.509925995535"/>
  </r>
  <r>
    <x v="10"/>
    <s v="Sub-Vegetal"/>
    <x v="5"/>
    <x v="45"/>
    <n v="269186"/>
    <n v="21217"/>
    <n v="12687.279068671349"/>
  </r>
  <r>
    <x v="11"/>
    <s v="Sub-Vegetal"/>
    <x v="5"/>
    <x v="45"/>
    <n v="343832"/>
    <n v="26373"/>
    <n v="13037.272968566336"/>
  </r>
  <r>
    <x v="12"/>
    <s v="Sub-Vegetal"/>
    <x v="5"/>
    <x v="45"/>
    <n v="286275"/>
    <n v="35377"/>
    <n v="8092.1220001696011"/>
  </r>
  <r>
    <x v="13"/>
    <s v="Sub-Vegetal"/>
    <x v="5"/>
    <x v="45"/>
    <n v="295572"/>
    <n v="41054"/>
    <n v="7199.5907828713398"/>
  </r>
  <r>
    <x v="14"/>
    <s v="Sub-Vegetal"/>
    <x v="5"/>
    <x v="45"/>
    <n v="610433"/>
    <n v="43479"/>
    <n v="14039.720324754478"/>
  </r>
  <r>
    <x v="15"/>
    <s v="Sub-Vegetal"/>
    <x v="5"/>
    <x v="45"/>
    <n v="494841"/>
    <n v="37248"/>
    <n v="13285.03543814433"/>
  </r>
  <r>
    <x v="16"/>
    <s v="Sub-Vegetal"/>
    <x v="5"/>
    <x v="45"/>
    <n v="364090"/>
    <n v="29115"/>
    <n v="12505.237849905547"/>
  </r>
  <r>
    <x v="17"/>
    <s v="Sub-Vegetal"/>
    <x v="5"/>
    <x v="45"/>
    <n v="470542"/>
    <n v="37472"/>
    <n v="12557.16268146883"/>
  </r>
  <r>
    <x v="18"/>
    <s v="Sub-Vegetal"/>
    <x v="5"/>
    <x v="45"/>
    <n v="502650"/>
    <n v="40734"/>
    <n v="12339.814405656209"/>
  </r>
  <r>
    <x v="19"/>
    <s v="Sub-Vegetal"/>
    <x v="5"/>
    <x v="45"/>
    <n v="376659.9"/>
    <n v="25047"/>
    <n v="15038.124326266619"/>
  </r>
  <r>
    <x v="20"/>
    <s v="Sub-Vegetal"/>
    <x v="5"/>
    <x v="45"/>
    <n v="362449"/>
    <n v="24642"/>
    <n v="14708.586965343722"/>
  </r>
  <r>
    <x v="21"/>
    <s v="Sub-Vegetal"/>
    <x v="5"/>
    <x v="45"/>
    <n v="346370"/>
    <n v="21273"/>
    <n v="16282.141681944249"/>
  </r>
  <r>
    <x v="22"/>
    <s v="Sub-Vegetal"/>
    <x v="5"/>
    <x v="45"/>
    <n v="323574.55000000005"/>
    <n v="21402"/>
    <n v="15118.893094103356"/>
  </r>
  <r>
    <x v="23"/>
    <s v="Sub-Vegetal"/>
    <x v="5"/>
    <x v="45"/>
    <n v="330883.06000000006"/>
    <n v="20634"/>
    <n v="16035.817582630614"/>
  </r>
  <r>
    <x v="24"/>
    <s v="Sub-Vegetal"/>
    <x v="5"/>
    <x v="45"/>
    <n v="417249.42000000004"/>
    <n v="26053"/>
    <n v="16015.407822515641"/>
  </r>
  <r>
    <x v="25"/>
    <s v="Sub-Vegetal"/>
    <x v="5"/>
    <x v="45"/>
    <n v="322300.02"/>
    <n v="20105"/>
    <n v="16030.839094752551"/>
  </r>
  <r>
    <x v="26"/>
    <s v="Sub-Vegetal"/>
    <x v="5"/>
    <x v="45"/>
    <n v="319014.86"/>
    <n v="21000"/>
    <n v="15191.183809523809"/>
  </r>
  <r>
    <x v="27"/>
    <s v="Sub-Vegetal"/>
    <x v="5"/>
    <x v="45"/>
    <n v="501975.27"/>
    <n v="31047"/>
    <n v="16168.237510870615"/>
  </r>
  <r>
    <x v="0"/>
    <s v="Sub-Vegetal"/>
    <x v="6"/>
    <x v="46"/>
    <n v="18529"/>
    <n v="62085"/>
    <n v="298.44567931062255"/>
  </r>
  <r>
    <x v="1"/>
    <s v="Sub-Vegetal"/>
    <x v="6"/>
    <x v="46"/>
    <n v="17965"/>
    <n v="60746"/>
    <n v="295.73963717775661"/>
  </r>
  <r>
    <x v="2"/>
    <s v="Sub-Vegetal"/>
    <x v="6"/>
    <x v="46"/>
    <n v="13918"/>
    <n v="50898"/>
    <n v="273.44885850131635"/>
  </r>
  <r>
    <x v="3"/>
    <s v="Sub-Vegetal"/>
    <x v="6"/>
    <x v="46"/>
    <n v="16126"/>
    <n v="56644"/>
    <n v="284.69034672692607"/>
  </r>
  <r>
    <x v="4"/>
    <s v="Sub-Vegetal"/>
    <x v="6"/>
    <x v="46"/>
    <n v="15834"/>
    <n v="53706"/>
    <n v="294.82739358730868"/>
  </r>
  <r>
    <x v="5"/>
    <s v="Sub-Vegetal"/>
    <x v="6"/>
    <x v="46"/>
    <n v="16164"/>
    <n v="55162"/>
    <n v="293.02780899894856"/>
  </r>
  <r>
    <x v="6"/>
    <s v="Sub-Vegetal"/>
    <x v="6"/>
    <x v="46"/>
    <n v="15376"/>
    <n v="50802"/>
    <n v="302.66524939962989"/>
  </r>
  <r>
    <x v="7"/>
    <s v="Sub-Vegetal"/>
    <x v="6"/>
    <x v="46"/>
    <n v="17515"/>
    <n v="55662"/>
    <n v="314.66709784053751"/>
  </r>
  <r>
    <x v="8"/>
    <s v="Sub-Vegetal"/>
    <x v="6"/>
    <x v="46"/>
    <n v="16946"/>
    <n v="53836"/>
    <n v="314.77078534809419"/>
  </r>
  <r>
    <x v="9"/>
    <s v="Sub-Vegetal"/>
    <x v="6"/>
    <x v="46"/>
    <n v="17154"/>
    <n v="51825"/>
    <n v="330.99855282199707"/>
  </r>
  <r>
    <x v="10"/>
    <s v="Sub-Vegetal"/>
    <x v="6"/>
    <x v="46"/>
    <n v="17768"/>
    <n v="53230"/>
    <n v="333.79673116663531"/>
  </r>
  <r>
    <x v="11"/>
    <s v="Sub-Vegetal"/>
    <x v="6"/>
    <x v="46"/>
    <n v="20457"/>
    <n v="50194"/>
    <n v="407.55867235127704"/>
  </r>
  <r>
    <x v="12"/>
    <s v="Sub-Vegetal"/>
    <x v="6"/>
    <x v="46"/>
    <n v="20920"/>
    <n v="51307"/>
    <n v="407.74163369520727"/>
  </r>
  <r>
    <x v="13"/>
    <s v="Sub-Vegetal"/>
    <x v="6"/>
    <x v="46"/>
    <n v="20955"/>
    <n v="57790"/>
    <n v="362.60598719501644"/>
  </r>
  <r>
    <x v="14"/>
    <s v="Sub-Vegetal"/>
    <x v="6"/>
    <x v="46"/>
    <n v="22856"/>
    <n v="54679"/>
    <n v="418.00325536311925"/>
  </r>
  <r>
    <x v="15"/>
    <s v="Sub-Vegetal"/>
    <x v="6"/>
    <x v="46"/>
    <n v="24214"/>
    <n v="56291"/>
    <n v="430.15757403492569"/>
  </r>
  <r>
    <x v="16"/>
    <s v="Sub-Vegetal"/>
    <x v="6"/>
    <x v="46"/>
    <n v="29689"/>
    <n v="63023"/>
    <n v="471.08198594164037"/>
  </r>
  <r>
    <x v="17"/>
    <s v="Sub-Vegetal"/>
    <x v="6"/>
    <x v="46"/>
    <n v="21714"/>
    <n v="79590"/>
    <n v="272.82321899736149"/>
  </r>
  <r>
    <x v="18"/>
    <s v="Sub-Vegetal"/>
    <x v="6"/>
    <x v="46"/>
    <n v="22368"/>
    <n v="75450"/>
    <n v="296.46123260437372"/>
  </r>
  <r>
    <x v="19"/>
    <s v="Sub-Vegetal"/>
    <x v="6"/>
    <x v="46"/>
    <n v="24860"/>
    <n v="72997"/>
    <n v="340.56194090168088"/>
  </r>
  <r>
    <x v="20"/>
    <s v="Sub-Vegetal"/>
    <x v="6"/>
    <x v="46"/>
    <n v="27466"/>
    <n v="78754"/>
    <n v="348.75688853899482"/>
  </r>
  <r>
    <x v="21"/>
    <s v="Sub-Vegetal"/>
    <x v="6"/>
    <x v="46"/>
    <n v="26879"/>
    <n v="78464"/>
    <n v="342.56474306688415"/>
  </r>
  <r>
    <x v="22"/>
    <s v="Sub-Vegetal"/>
    <x v="6"/>
    <x v="46"/>
    <n v="28749"/>
    <n v="79255"/>
    <n v="362.74052110276955"/>
  </r>
  <r>
    <x v="23"/>
    <s v="Sub-Vegetal"/>
    <x v="6"/>
    <x v="46"/>
    <n v="27827"/>
    <n v="80022"/>
    <n v="347.74187098547901"/>
  </r>
  <r>
    <x v="24"/>
    <s v="Sub-Vegetal"/>
    <x v="6"/>
    <x v="46"/>
    <n v="27812"/>
    <n v="75234"/>
    <n v="369.67328601430205"/>
  </r>
  <r>
    <x v="25"/>
    <s v="Sub-Vegetal"/>
    <x v="6"/>
    <x v="46"/>
    <n v="29325"/>
    <n v="75027"/>
    <n v="390.85929065536408"/>
  </r>
  <r>
    <x v="26"/>
    <s v="Sub-Vegetal"/>
    <x v="6"/>
    <x v="46"/>
    <n v="29411"/>
    <n v="77194"/>
    <n v="381.00111407622353"/>
  </r>
  <r>
    <x v="27"/>
    <s v="Sub-Vegetal"/>
    <x v="6"/>
    <x v="46"/>
    <n v="29383"/>
    <n v="77391"/>
    <n v="379.6694706102777"/>
  </r>
  <r>
    <x v="0"/>
    <s v="Sub-Vegetal"/>
    <x v="6"/>
    <x v="47"/>
    <n v="63000"/>
    <n v="179367"/>
    <n v="351.23517703925472"/>
  </r>
  <r>
    <x v="1"/>
    <s v="Sub-Vegetal"/>
    <x v="6"/>
    <x v="47"/>
    <n v="66840"/>
    <n v="201301"/>
    <n v="332.04007928425597"/>
  </r>
  <r>
    <x v="2"/>
    <s v="Sub-Vegetal"/>
    <x v="6"/>
    <x v="47"/>
    <n v="79854"/>
    <n v="220258"/>
    <n v="362.54755786395953"/>
  </r>
  <r>
    <x v="3"/>
    <s v="Sub-Vegetal"/>
    <x v="6"/>
    <x v="47"/>
    <n v="78440"/>
    <n v="226863"/>
    <n v="345.75933492901004"/>
  </r>
  <r>
    <x v="4"/>
    <s v="Sub-Vegetal"/>
    <x v="6"/>
    <x v="47"/>
    <n v="91877"/>
    <n v="233873"/>
    <n v="392.84996557960943"/>
  </r>
  <r>
    <x v="5"/>
    <s v="Sub-Vegetal"/>
    <x v="6"/>
    <x v="47"/>
    <n v="84470"/>
    <n v="238100"/>
    <n v="354.76690466190672"/>
  </r>
  <r>
    <x v="6"/>
    <s v="Sub-Vegetal"/>
    <x v="6"/>
    <x v="47"/>
    <n v="64265"/>
    <n v="203280"/>
    <n v="316.14029909484452"/>
  </r>
  <r>
    <x v="7"/>
    <s v="Sub-Vegetal"/>
    <x v="6"/>
    <x v="47"/>
    <n v="71503"/>
    <n v="207732"/>
    <n v="344.20792174532573"/>
  </r>
  <r>
    <x v="8"/>
    <s v="Sub-Vegetal"/>
    <x v="6"/>
    <x v="47"/>
    <n v="64484"/>
    <n v="205805"/>
    <n v="313.32572094944243"/>
  </r>
  <r>
    <x v="9"/>
    <s v="Sub-Vegetal"/>
    <x v="6"/>
    <x v="47"/>
    <n v="74332"/>
    <n v="189184"/>
    <n v="392.90849120433018"/>
  </r>
  <r>
    <x v="10"/>
    <s v="Sub-Vegetal"/>
    <x v="6"/>
    <x v="47"/>
    <n v="73642"/>
    <n v="171977"/>
    <n v="428.20842321938397"/>
  </r>
  <r>
    <x v="11"/>
    <s v="Sub-Vegetal"/>
    <x v="6"/>
    <x v="47"/>
    <n v="72000"/>
    <n v="186376"/>
    <n v="386.3158346568228"/>
  </r>
  <r>
    <x v="12"/>
    <s v="Sub-Vegetal"/>
    <x v="6"/>
    <x v="47"/>
    <n v="63193"/>
    <n v="187512"/>
    <n v="337.00776483638379"/>
  </r>
  <r>
    <x v="13"/>
    <s v="Sub-Vegetal"/>
    <x v="6"/>
    <x v="47"/>
    <n v="73687"/>
    <n v="190440"/>
    <n v="386.93026675068268"/>
  </r>
  <r>
    <x v="14"/>
    <s v="Sub-Vegetal"/>
    <x v="6"/>
    <x v="47"/>
    <n v="75510"/>
    <n v="194607"/>
    <n v="388.01276418628311"/>
  </r>
  <r>
    <x v="15"/>
    <s v="Sub-Vegetal"/>
    <x v="6"/>
    <x v="47"/>
    <n v="72844"/>
    <n v="195235"/>
    <n v="373.1093297820575"/>
  </r>
  <r>
    <x v="16"/>
    <s v="Sub-Vegetal"/>
    <x v="6"/>
    <x v="47"/>
    <n v="61875"/>
    <n v="169823"/>
    <n v="364.34994082073689"/>
  </r>
  <r>
    <x v="17"/>
    <s v="Sub-Vegetal"/>
    <x v="6"/>
    <x v="47"/>
    <n v="48246"/>
    <n v="179154"/>
    <n v="269.29903881576746"/>
  </r>
  <r>
    <x v="18"/>
    <s v="Sub-Vegetal"/>
    <x v="6"/>
    <x v="47"/>
    <n v="48749"/>
    <n v="173799"/>
    <n v="280.49068176456711"/>
  </r>
  <r>
    <x v="19"/>
    <s v="Sub-Vegetal"/>
    <x v="6"/>
    <x v="47"/>
    <n v="50948"/>
    <n v="161375"/>
    <n v="315.711851278079"/>
  </r>
  <r>
    <x v="20"/>
    <s v="Sub-Vegetal"/>
    <x v="6"/>
    <x v="47"/>
    <n v="56630"/>
    <n v="163317"/>
    <n v="346.74896061034678"/>
  </r>
  <r>
    <x v="21"/>
    <s v="Sub-Vegetal"/>
    <x v="6"/>
    <x v="47"/>
    <n v="58188"/>
    <n v="149536"/>
    <n v="389.12368927883585"/>
  </r>
  <r>
    <x v="22"/>
    <s v="Sub-Vegetal"/>
    <x v="6"/>
    <x v="47"/>
    <n v="57015"/>
    <n v="162900"/>
    <n v="350"/>
  </r>
  <r>
    <x v="23"/>
    <s v="Sub-Vegetal"/>
    <x v="6"/>
    <x v="47"/>
    <n v="54242"/>
    <n v="158056"/>
    <n v="343.1821632838994"/>
  </r>
  <r>
    <x v="24"/>
    <s v="Sub-Vegetal"/>
    <x v="6"/>
    <x v="47"/>
    <n v="53723"/>
    <n v="177079"/>
    <n v="303.38436517034773"/>
  </r>
  <r>
    <x v="25"/>
    <s v="Sub-Vegetal"/>
    <x v="6"/>
    <x v="47"/>
    <n v="57177"/>
    <n v="160839"/>
    <n v="355.49213810083376"/>
  </r>
  <r>
    <x v="26"/>
    <s v="Sub-Vegetal"/>
    <x v="6"/>
    <x v="47"/>
    <n v="58625"/>
    <n v="166792"/>
    <n v="351.48568276655953"/>
  </r>
  <r>
    <x v="27"/>
    <s v="Sub-Vegetal"/>
    <x v="6"/>
    <x v="47"/>
    <n v="58268"/>
    <n v="166453"/>
    <n v="350.05677278270741"/>
  </r>
  <r>
    <x v="0"/>
    <s v="Sub-Vegetal"/>
    <x v="6"/>
    <x v="48"/>
    <n v="6428958"/>
    <n v="104214"/>
    <n v="61689.964879958548"/>
  </r>
  <r>
    <x v="1"/>
    <s v="Sub-Vegetal"/>
    <x v="6"/>
    <x v="48"/>
    <n v="8111023"/>
    <n v="130848"/>
    <n v="61988.131266813405"/>
  </r>
  <r>
    <x v="2"/>
    <s v="Sub-Vegetal"/>
    <x v="6"/>
    <x v="48"/>
    <n v="8501109"/>
    <n v="127183"/>
    <n v="66841.551150704108"/>
  </r>
  <r>
    <x v="3"/>
    <s v="Sub-Vegetal"/>
    <x v="6"/>
    <x v="48"/>
    <n v="8831523"/>
    <n v="128605"/>
    <n v="68671.692391431119"/>
  </r>
  <r>
    <x v="4"/>
    <s v="Sub-Vegetal"/>
    <x v="6"/>
    <x v="48"/>
    <n v="8862621"/>
    <n v="137794"/>
    <n v="64317.902085722169"/>
  </r>
  <r>
    <x v="5"/>
    <s v="Sub-Vegetal"/>
    <x v="6"/>
    <x v="48"/>
    <n v="8525815"/>
    <n v="128019"/>
    <n v="66598.044040337772"/>
  </r>
  <r>
    <x v="6"/>
    <s v="Sub-Vegetal"/>
    <x v="6"/>
    <x v="48"/>
    <n v="9950078"/>
    <n v="147352"/>
    <n v="67525.910744340086"/>
  </r>
  <r>
    <x v="7"/>
    <s v="Sub-Vegetal"/>
    <x v="6"/>
    <x v="48"/>
    <n v="8814248"/>
    <n v="125446"/>
    <n v="70263.284600545245"/>
  </r>
  <r>
    <x v="8"/>
    <s v="Sub-Vegetal"/>
    <x v="6"/>
    <x v="48"/>
    <n v="9654393"/>
    <n v="139878"/>
    <n v="69020.09608373011"/>
  </r>
  <r>
    <x v="9"/>
    <s v="Sub-Vegetal"/>
    <x v="6"/>
    <x v="48"/>
    <n v="9322937"/>
    <n v="123470"/>
    <n v="75507.710374989867"/>
  </r>
  <r>
    <x v="10"/>
    <s v="Sub-Vegetal"/>
    <x v="6"/>
    <x v="48"/>
    <n v="9762634"/>
    <n v="291141"/>
    <n v="33532.322826396827"/>
  </r>
  <r>
    <x v="11"/>
    <s v="Sub-Vegetal"/>
    <x v="6"/>
    <x v="48"/>
    <n v="9448160"/>
    <n v="122615"/>
    <n v="77055.498919381804"/>
  </r>
  <r>
    <x v="12"/>
    <s v="Sub-Vegetal"/>
    <x v="6"/>
    <x v="48"/>
    <n v="8907666"/>
    <n v="126922"/>
    <n v="70182.206394478504"/>
  </r>
  <r>
    <x v="13"/>
    <s v="Sub-Vegetal"/>
    <x v="6"/>
    <x v="48"/>
    <n v="9107078"/>
    <n v="130805"/>
    <n v="69623.31715148504"/>
  </r>
  <r>
    <x v="14"/>
    <s v="Sub-Vegetal"/>
    <x v="6"/>
    <x v="48"/>
    <n v="8134111"/>
    <n v="119164"/>
    <n v="68259.801617938312"/>
  </r>
  <r>
    <x v="15"/>
    <s v="Sub-Vegetal"/>
    <x v="6"/>
    <x v="48"/>
    <n v="6689667"/>
    <n v="125995"/>
    <n v="53094.702170721066"/>
  </r>
  <r>
    <x v="16"/>
    <s v="Sub-Vegetal"/>
    <x v="6"/>
    <x v="48"/>
    <n v="6510653"/>
    <n v="103824"/>
    <n v="62708.554862074277"/>
  </r>
  <r>
    <x v="17"/>
    <s v="Sub-Vegetal"/>
    <x v="6"/>
    <x v="48"/>
    <n v="6162504"/>
    <n v="124497"/>
    <n v="49499.216848598764"/>
  </r>
  <r>
    <x v="18"/>
    <s v="Sub-Vegetal"/>
    <x v="6"/>
    <x v="48"/>
    <n v="5075878"/>
    <n v="101324"/>
    <n v="50095.515376416253"/>
  </r>
  <r>
    <x v="19"/>
    <s v="Sub-Vegetal"/>
    <x v="6"/>
    <x v="48"/>
    <n v="3673714"/>
    <n v="57894"/>
    <n v="63455.867620133344"/>
  </r>
  <r>
    <x v="20"/>
    <s v="Sub-Vegetal"/>
    <x v="6"/>
    <x v="48"/>
    <n v="3973251"/>
    <n v="72831"/>
    <n v="54554.393046916834"/>
  </r>
  <r>
    <x v="21"/>
    <s v="Sub-Vegetal"/>
    <x v="6"/>
    <x v="48"/>
    <n v="3206225"/>
    <n v="58977"/>
    <n v="54363.989351781202"/>
  </r>
  <r>
    <x v="22"/>
    <s v="Sub-Vegetal"/>
    <x v="6"/>
    <x v="48"/>
    <n v="3104097"/>
    <n v="65971"/>
    <n v="47052.447287444476"/>
  </r>
  <r>
    <x v="23"/>
    <s v="Sub-Vegetal"/>
    <x v="6"/>
    <x v="48"/>
    <n v="3335090"/>
    <n v="58528"/>
    <n v="56982.81164570804"/>
  </r>
  <r>
    <x v="24"/>
    <s v="Sub-Vegetal"/>
    <x v="6"/>
    <x v="48"/>
    <n v="3755880"/>
    <n v="67245"/>
    <n v="55853.669417800578"/>
  </r>
  <r>
    <x v="25"/>
    <s v="Sub-Vegetal"/>
    <x v="6"/>
    <x v="48"/>
    <n v="2814056"/>
    <n v="52491"/>
    <n v="53610.256996437485"/>
  </r>
  <r>
    <x v="26"/>
    <s v="Sub-Vegetal"/>
    <x v="6"/>
    <x v="48"/>
    <n v="3539546"/>
    <n v="48211"/>
    <n v="73417.809213664936"/>
  </r>
  <r>
    <x v="27"/>
    <s v="Sub-Vegetal"/>
    <x v="6"/>
    <x v="48"/>
    <n v="3657766"/>
    <n v="53542"/>
    <n v="68315.826827537268"/>
  </r>
  <r>
    <x v="0"/>
    <s v="Sub-Vegetal"/>
    <x v="6"/>
    <x v="49"/>
    <n v="13866"/>
    <n v="8580"/>
    <n v="1616.0839160839159"/>
  </r>
  <r>
    <x v="1"/>
    <s v="Sub-Vegetal"/>
    <x v="6"/>
    <x v="49"/>
    <n v="12334"/>
    <n v="7435"/>
    <n v="1658.9105581708136"/>
  </r>
  <r>
    <x v="2"/>
    <s v="Sub-Vegetal"/>
    <x v="6"/>
    <x v="49"/>
    <n v="10034"/>
    <n v="6397"/>
    <n v="1568.5477567609819"/>
  </r>
  <r>
    <x v="3"/>
    <s v="Sub-Vegetal"/>
    <x v="6"/>
    <x v="49"/>
    <n v="8755"/>
    <n v="5362"/>
    <n v="1632.7862737784408"/>
  </r>
  <r>
    <x v="4"/>
    <s v="Sub-Vegetal"/>
    <x v="6"/>
    <x v="49"/>
    <n v="6464"/>
    <n v="3367"/>
    <n v="1919.8099198099198"/>
  </r>
  <r>
    <x v="5"/>
    <s v="Sub-Vegetal"/>
    <x v="6"/>
    <x v="49"/>
    <n v="6504"/>
    <n v="3221"/>
    <n v="2019.2486805339956"/>
  </r>
  <r>
    <x v="6"/>
    <s v="Sub-Vegetal"/>
    <x v="6"/>
    <x v="49"/>
    <n v="7239"/>
    <n v="3621"/>
    <n v="1999.1714995857496"/>
  </r>
  <r>
    <x v="7"/>
    <s v="Sub-Vegetal"/>
    <x v="6"/>
    <x v="49"/>
    <n v="3677"/>
    <n v="2151"/>
    <n v="1709.437470943747"/>
  </r>
  <r>
    <x v="8"/>
    <s v="Sub-Vegetal"/>
    <x v="6"/>
    <x v="49"/>
    <n v="3714"/>
    <n v="2507"/>
    <n v="1481.4519345831673"/>
  </r>
  <r>
    <x v="9"/>
    <s v="Sub-Vegetal"/>
    <x v="6"/>
    <x v="49"/>
    <n v="5035"/>
    <n v="3540"/>
    <n v="1422.3163841807909"/>
  </r>
  <r>
    <x v="10"/>
    <s v="Sub-Vegetal"/>
    <x v="6"/>
    <x v="49"/>
    <n v="4883"/>
    <n v="3039"/>
    <n v="1606.7785455742021"/>
  </r>
  <r>
    <x v="11"/>
    <s v="Sub-Vegetal"/>
    <x v="6"/>
    <x v="49"/>
    <n v="5000"/>
    <n v="3200"/>
    <n v="1562.5"/>
  </r>
  <r>
    <x v="12"/>
    <s v="Sub-Vegetal"/>
    <x v="6"/>
    <x v="49"/>
    <n v="2837"/>
    <n v="4437"/>
    <n v="639.39598828036958"/>
  </r>
  <r>
    <x v="13"/>
    <s v="Sub-Vegetal"/>
    <x v="6"/>
    <x v="49"/>
    <n v="3179"/>
    <n v="4452"/>
    <n v="714.06109613656793"/>
  </r>
  <r>
    <x v="14"/>
    <s v="Sub-Vegetal"/>
    <x v="6"/>
    <x v="49"/>
    <n v="3749"/>
    <n v="2086"/>
    <n v="1797.2195589645255"/>
  </r>
  <r>
    <x v="15"/>
    <s v="Sub-Vegetal"/>
    <x v="6"/>
    <x v="49"/>
    <n v="4772"/>
    <n v="2300"/>
    <n v="2074.782608695652"/>
  </r>
  <r>
    <x v="16"/>
    <s v="Sub-Vegetal"/>
    <x v="6"/>
    <x v="49"/>
    <n v="4226"/>
    <n v="1837"/>
    <n v="2300.489929232444"/>
  </r>
  <r>
    <x v="17"/>
    <s v="Sub-Vegetal"/>
    <x v="6"/>
    <x v="49"/>
    <n v="5047"/>
    <n v="3079"/>
    <n v="1639.1685612211757"/>
  </r>
  <r>
    <x v="18"/>
    <s v="Sub-Vegetal"/>
    <x v="6"/>
    <x v="49"/>
    <n v="3264"/>
    <n v="1573"/>
    <n v="2075.0158931977112"/>
  </r>
  <r>
    <x v="19"/>
    <s v="Sub-Vegetal"/>
    <x v="6"/>
    <x v="49"/>
    <n v="1692"/>
    <n v="1070"/>
    <n v="1581.3084112149534"/>
  </r>
  <r>
    <x v="20"/>
    <s v="Sub-Vegetal"/>
    <x v="6"/>
    <x v="49"/>
    <n v="2630"/>
    <n v="1840"/>
    <n v="1429.3478260869565"/>
  </r>
  <r>
    <x v="21"/>
    <s v="Sub-Vegetal"/>
    <x v="6"/>
    <x v="49"/>
    <n v="1902"/>
    <n v="1232"/>
    <n v="1543.8311688311687"/>
  </r>
  <r>
    <x v="22"/>
    <s v="Sub-Vegetal"/>
    <x v="6"/>
    <x v="49"/>
    <n v="3766"/>
    <n v="1687"/>
    <n v="2232.3651452282156"/>
  </r>
  <r>
    <x v="23"/>
    <s v="Sub-Vegetal"/>
    <x v="6"/>
    <x v="49"/>
    <n v="3111"/>
    <n v="1696"/>
    <n v="1834.316037735849"/>
  </r>
  <r>
    <x v="24"/>
    <s v="Sub-Vegetal"/>
    <x v="6"/>
    <x v="49"/>
    <n v="2748"/>
    <n v="1380"/>
    <n v="1991.304347826087"/>
  </r>
  <r>
    <x v="25"/>
    <s v="Sub-Vegetal"/>
    <x v="6"/>
    <x v="49"/>
    <n v="3065"/>
    <n v="1645"/>
    <n v="1863.2218844984802"/>
  </r>
  <r>
    <x v="26"/>
    <s v="Sub-Vegetal"/>
    <x v="6"/>
    <x v="49"/>
    <n v="3080"/>
    <n v="1688"/>
    <n v="1824.6445497630332"/>
  </r>
  <r>
    <x v="27"/>
    <s v="Sub-Vegetal"/>
    <x v="6"/>
    <x v="49"/>
    <n v="2952"/>
    <n v="1590"/>
    <n v="1856.6037735849056"/>
  </r>
  <r>
    <x v="0"/>
    <s v="Sub-Animal"/>
    <x v="7"/>
    <x v="50"/>
    <n v="1431072"/>
    <m/>
    <m/>
  </r>
  <r>
    <x v="1"/>
    <s v="Sub-Animal"/>
    <x v="7"/>
    <x v="50"/>
    <n v="1440230"/>
    <m/>
    <m/>
  </r>
  <r>
    <x v="2"/>
    <s v="Sub-Animal"/>
    <x v="7"/>
    <x v="50"/>
    <n v="1311205"/>
    <m/>
    <m/>
  </r>
  <r>
    <x v="3"/>
    <s v="Sub-Animal"/>
    <x v="7"/>
    <x v="50"/>
    <n v="1372068"/>
    <m/>
    <m/>
  </r>
  <r>
    <x v="4"/>
    <s v="Sub-Animal"/>
    <x v="7"/>
    <x v="50"/>
    <n v="1358350"/>
    <m/>
    <m/>
  </r>
  <r>
    <x v="5"/>
    <s v="Sub-Animal"/>
    <x v="7"/>
    <x v="50"/>
    <n v="1347483"/>
    <m/>
    <m/>
  </r>
  <r>
    <x v="6"/>
    <s v="Sub-Animal"/>
    <x v="7"/>
    <x v="50"/>
    <n v="1201234"/>
    <m/>
    <m/>
  </r>
  <r>
    <x v="7"/>
    <s v="Sub-Animal"/>
    <x v="7"/>
    <x v="50"/>
    <n v="1199910"/>
    <m/>
    <m/>
  </r>
  <r>
    <x v="8"/>
    <s v="Sub-Animal"/>
    <x v="7"/>
    <x v="50"/>
    <n v="1307142"/>
    <m/>
    <m/>
  </r>
  <r>
    <x v="9"/>
    <s v="Sub-Animal"/>
    <x v="7"/>
    <x v="50"/>
    <n v="1388121"/>
    <m/>
    <m/>
  </r>
  <r>
    <x v="10"/>
    <s v="Sub-Animal"/>
    <x v="7"/>
    <x v="50"/>
    <n v="1724363"/>
    <m/>
    <m/>
  </r>
  <r>
    <x v="11"/>
    <s v="Sub-Animal"/>
    <x v="7"/>
    <x v="50"/>
    <n v="2220180"/>
    <m/>
    <m/>
  </r>
  <r>
    <x v="12"/>
    <s v="Sub-Animal"/>
    <x v="7"/>
    <x v="50"/>
    <n v="2184574"/>
    <m/>
    <m/>
  </r>
  <r>
    <x v="13"/>
    <s v="Sub-Animal"/>
    <x v="7"/>
    <x v="50"/>
    <n v="2476193"/>
    <m/>
    <m/>
  </r>
  <r>
    <x v="14"/>
    <s v="Sub-Animal"/>
    <x v="7"/>
    <x v="50"/>
    <n v="2764936"/>
    <m/>
    <m/>
  </r>
  <r>
    <x v="15"/>
    <s v="Sub-Animal"/>
    <x v="7"/>
    <x v="50"/>
    <n v="2459966"/>
    <m/>
    <m/>
  </r>
  <r>
    <x v="16"/>
    <s v="Sub-Animal"/>
    <x v="7"/>
    <x v="50"/>
    <n v="2101351"/>
    <m/>
    <m/>
  </r>
  <r>
    <x v="17"/>
    <s v="Sub-Animal"/>
    <x v="7"/>
    <x v="50"/>
    <n v="2701925"/>
    <m/>
    <m/>
  </r>
  <r>
    <x v="18"/>
    <s v="Sub-Animal"/>
    <x v="7"/>
    <x v="50"/>
    <n v="2807475"/>
    <m/>
    <m/>
  </r>
  <r>
    <x v="19"/>
    <s v="Sub-Animal"/>
    <x v="7"/>
    <x v="50"/>
    <n v="2179128"/>
    <m/>
    <m/>
  </r>
  <r>
    <x v="20"/>
    <s v="Sub-Animal"/>
    <x v="7"/>
    <x v="50"/>
    <n v="2244347"/>
    <m/>
    <m/>
  </r>
  <r>
    <x v="21"/>
    <s v="Sub-Animal"/>
    <x v="7"/>
    <x v="50"/>
    <n v="2203957"/>
    <m/>
    <m/>
  </r>
  <r>
    <x v="22"/>
    <s v="Sub-Animal"/>
    <x v="7"/>
    <x v="50"/>
    <n v="2366459"/>
    <m/>
    <m/>
  </r>
  <r>
    <x v="23"/>
    <s v="Sub-Animal"/>
    <x v="7"/>
    <x v="50"/>
    <n v="2762114"/>
    <m/>
    <m/>
  </r>
  <r>
    <x v="24"/>
    <s v="Sub-Animal"/>
    <x v="7"/>
    <x v="50"/>
    <n v="3195461"/>
    <m/>
    <m/>
  </r>
  <r>
    <x v="25"/>
    <s v="Sub-Animal"/>
    <x v="7"/>
    <x v="50"/>
    <n v="3305125"/>
    <m/>
    <m/>
  </r>
  <r>
    <x v="26"/>
    <s v="Sub-Animal"/>
    <x v="7"/>
    <x v="50"/>
    <n v="3422747"/>
    <m/>
    <m/>
  </r>
  <r>
    <x v="27"/>
    <s v="Sub-Animal"/>
    <x v="7"/>
    <x v="50"/>
    <n v="3307778"/>
    <m/>
    <m/>
  </r>
  <r>
    <x v="0"/>
    <s v="Sub-Animal"/>
    <x v="7"/>
    <x v="51"/>
    <n v="2207516"/>
    <m/>
    <m/>
  </r>
  <r>
    <x v="1"/>
    <s v="Sub-Animal"/>
    <x v="7"/>
    <x v="51"/>
    <n v="2207402"/>
    <m/>
    <m/>
  </r>
  <r>
    <x v="2"/>
    <s v="Sub-Animal"/>
    <x v="7"/>
    <x v="51"/>
    <n v="2113202"/>
    <m/>
    <m/>
  </r>
  <r>
    <x v="3"/>
    <s v="Sub-Animal"/>
    <x v="7"/>
    <x v="51"/>
    <n v="2299397"/>
    <m/>
    <m/>
  </r>
  <r>
    <x v="4"/>
    <s v="Sub-Animal"/>
    <x v="7"/>
    <x v="51"/>
    <n v="2228311"/>
    <m/>
    <m/>
  </r>
  <r>
    <x v="5"/>
    <s v="Sub-Animal"/>
    <x v="7"/>
    <x v="51"/>
    <n v="2232270"/>
    <m/>
    <m/>
  </r>
  <r>
    <x v="6"/>
    <s v="Sub-Animal"/>
    <x v="7"/>
    <x v="51"/>
    <n v="2204599"/>
    <m/>
    <m/>
  </r>
  <r>
    <x v="7"/>
    <s v="Sub-Animal"/>
    <x v="7"/>
    <x v="51"/>
    <n v="1915624"/>
    <m/>
    <m/>
  </r>
  <r>
    <x v="8"/>
    <s v="Sub-Animal"/>
    <x v="7"/>
    <x v="51"/>
    <n v="2297560"/>
    <m/>
    <m/>
  </r>
  <r>
    <x v="9"/>
    <s v="Sub-Animal"/>
    <x v="7"/>
    <x v="51"/>
    <n v="2420947"/>
    <m/>
    <m/>
  </r>
  <r>
    <x v="10"/>
    <s v="Sub-Animal"/>
    <x v="7"/>
    <x v="51"/>
    <n v="2459993"/>
    <m/>
    <m/>
  </r>
  <r>
    <x v="11"/>
    <s v="Sub-Animal"/>
    <x v="7"/>
    <x v="51"/>
    <n v="2098600"/>
    <m/>
    <m/>
  </r>
  <r>
    <x v="12"/>
    <s v="Sub-Animal"/>
    <x v="7"/>
    <x v="51"/>
    <n v="2279053"/>
    <m/>
    <m/>
  </r>
  <r>
    <x v="13"/>
    <s v="Sub-Animal"/>
    <x v="7"/>
    <x v="51"/>
    <n v="2535922"/>
    <m/>
    <m/>
  </r>
  <r>
    <x v="14"/>
    <s v="Sub-Animal"/>
    <x v="7"/>
    <x v="51"/>
    <n v="2624354"/>
    <m/>
    <m/>
  </r>
  <r>
    <x v="15"/>
    <s v="Sub-Animal"/>
    <x v="7"/>
    <x v="51"/>
    <n v="2148512"/>
    <m/>
    <m/>
  </r>
  <r>
    <x v="16"/>
    <s v="Sub-Animal"/>
    <x v="7"/>
    <x v="51"/>
    <n v="2086286"/>
    <m/>
    <m/>
  </r>
  <r>
    <x v="17"/>
    <s v="Sub-Animal"/>
    <x v="7"/>
    <x v="51"/>
    <n v="2038778"/>
    <m/>
    <m/>
  </r>
  <r>
    <x v="18"/>
    <s v="Sub-Animal"/>
    <x v="7"/>
    <x v="51"/>
    <n v="1904716"/>
    <m/>
    <m/>
  </r>
  <r>
    <x v="19"/>
    <s v="Sub-Animal"/>
    <x v="7"/>
    <x v="51"/>
    <n v="1998922"/>
    <m/>
    <m/>
  </r>
  <r>
    <x v="20"/>
    <s v="Sub-Animal"/>
    <x v="7"/>
    <x v="51"/>
    <n v="1734714"/>
    <m/>
    <m/>
  </r>
  <r>
    <x v="21"/>
    <s v="Sub-Animal"/>
    <x v="7"/>
    <x v="51"/>
    <n v="1737027"/>
    <m/>
    <m/>
  </r>
  <r>
    <x v="22"/>
    <s v="Sub-Animal"/>
    <x v="7"/>
    <x v="51"/>
    <n v="1654997"/>
    <m/>
    <m/>
  </r>
  <r>
    <x v="23"/>
    <s v="Sub-Animal"/>
    <x v="7"/>
    <x v="51"/>
    <n v="1344608"/>
    <m/>
    <m/>
  </r>
  <r>
    <x v="24"/>
    <s v="Sub-Animal"/>
    <x v="7"/>
    <x v="51"/>
    <n v="1680710"/>
    <m/>
    <m/>
  </r>
  <r>
    <x v="25"/>
    <s v="Sub-Animal"/>
    <x v="7"/>
    <x v="51"/>
    <n v="1750401"/>
    <m/>
    <m/>
  </r>
  <r>
    <x v="26"/>
    <s v="Sub-Animal"/>
    <x v="7"/>
    <x v="51"/>
    <n v="1676535"/>
    <m/>
    <m/>
  </r>
  <r>
    <x v="27"/>
    <s v="Sub-Animal"/>
    <x v="7"/>
    <x v="51"/>
    <n v="1671487"/>
    <m/>
    <m/>
  </r>
  <r>
    <x v="0"/>
    <s v="Sub-Animal"/>
    <x v="7"/>
    <x v="52"/>
    <n v="2017997"/>
    <m/>
    <m/>
  </r>
  <r>
    <x v="1"/>
    <s v="Sub-Animal"/>
    <x v="7"/>
    <x v="52"/>
    <n v="2038177"/>
    <m/>
    <m/>
  </r>
  <r>
    <x v="2"/>
    <s v="Sub-Animal"/>
    <x v="7"/>
    <x v="52"/>
    <n v="2074061"/>
    <m/>
    <m/>
  </r>
  <r>
    <x v="3"/>
    <s v="Sub-Animal"/>
    <x v="7"/>
    <x v="52"/>
    <n v="2103550"/>
    <m/>
    <m/>
  </r>
  <r>
    <x v="4"/>
    <s v="Sub-Animal"/>
    <x v="7"/>
    <x v="52"/>
    <n v="1936621"/>
    <m/>
    <m/>
  </r>
  <r>
    <x v="5"/>
    <s v="Sub-Animal"/>
    <x v="7"/>
    <x v="52"/>
    <n v="1988310"/>
    <m/>
    <m/>
  </r>
  <r>
    <x v="6"/>
    <s v="Sub-Animal"/>
    <x v="7"/>
    <x v="52"/>
    <n v="2051428"/>
    <m/>
    <m/>
  </r>
  <r>
    <x v="7"/>
    <s v="Sub-Animal"/>
    <x v="7"/>
    <x v="52"/>
    <n v="1850602"/>
    <m/>
    <m/>
  </r>
  <r>
    <x v="8"/>
    <s v="Sub-Animal"/>
    <x v="7"/>
    <x v="52"/>
    <n v="2107139"/>
    <m/>
    <m/>
  </r>
  <r>
    <x v="9"/>
    <s v="Sub-Animal"/>
    <x v="7"/>
    <x v="52"/>
    <n v="2135407"/>
    <m/>
    <m/>
  </r>
  <r>
    <x v="10"/>
    <s v="Sub-Animal"/>
    <x v="7"/>
    <x v="52"/>
    <n v="1802745"/>
    <m/>
    <m/>
  </r>
  <r>
    <x v="11"/>
    <s v="Sub-Animal"/>
    <x v="7"/>
    <x v="52"/>
    <n v="2464140"/>
    <m/>
    <m/>
  </r>
  <r>
    <x v="12"/>
    <s v="Sub-Animal"/>
    <x v="7"/>
    <x v="52"/>
    <n v="2934598"/>
    <m/>
    <m/>
  </r>
  <r>
    <x v="13"/>
    <s v="Sub-Animal"/>
    <x v="7"/>
    <x v="52"/>
    <n v="3354055"/>
    <m/>
    <m/>
  </r>
  <r>
    <x v="14"/>
    <s v="Sub-Animal"/>
    <x v="7"/>
    <x v="52"/>
    <n v="3660315"/>
    <m/>
    <m/>
  </r>
  <r>
    <x v="15"/>
    <s v="Sub-Animal"/>
    <x v="7"/>
    <x v="52"/>
    <n v="3744502"/>
    <m/>
    <m/>
  </r>
  <r>
    <x v="16"/>
    <s v="Sub-Animal"/>
    <x v="7"/>
    <x v="52"/>
    <n v="2812891"/>
    <m/>
    <m/>
  </r>
  <r>
    <x v="17"/>
    <s v="Sub-Animal"/>
    <x v="7"/>
    <x v="52"/>
    <n v="2784821"/>
    <m/>
    <m/>
  </r>
  <r>
    <x v="18"/>
    <s v="Sub-Animal"/>
    <x v="7"/>
    <x v="52"/>
    <n v="2677914"/>
    <m/>
    <m/>
  </r>
  <r>
    <x v="19"/>
    <s v="Sub-Animal"/>
    <x v="7"/>
    <x v="52"/>
    <n v="3546987"/>
    <m/>
    <m/>
  </r>
  <r>
    <x v="20"/>
    <s v="Sub-Animal"/>
    <x v="7"/>
    <x v="52"/>
    <n v="3247850"/>
    <m/>
    <m/>
  </r>
  <r>
    <x v="21"/>
    <s v="Sub-Animal"/>
    <x v="7"/>
    <x v="52"/>
    <n v="3024753"/>
    <m/>
    <m/>
  </r>
  <r>
    <x v="22"/>
    <s v="Sub-Animal"/>
    <x v="7"/>
    <x v="52"/>
    <n v="3004349"/>
    <m/>
    <m/>
  </r>
  <r>
    <x v="23"/>
    <s v="Sub-Animal"/>
    <x v="7"/>
    <x v="52"/>
    <n v="3089315"/>
    <m/>
    <m/>
  </r>
  <r>
    <x v="24"/>
    <s v="Sub-Animal"/>
    <x v="7"/>
    <x v="52"/>
    <n v="2592996"/>
    <m/>
    <m/>
  </r>
  <r>
    <x v="25"/>
    <s v="Sub-Animal"/>
    <x v="7"/>
    <x v="52"/>
    <n v="2131456"/>
    <m/>
    <m/>
  </r>
  <r>
    <x v="26"/>
    <s v="Sub-Animal"/>
    <x v="7"/>
    <x v="52"/>
    <n v="2209330"/>
    <m/>
    <m/>
  </r>
  <r>
    <x v="27"/>
    <s v="Sub-Animal"/>
    <x v="7"/>
    <x v="52"/>
    <n v="2311261"/>
    <m/>
    <m/>
  </r>
  <r>
    <x v="0"/>
    <s v="Sub-Animal"/>
    <x v="7"/>
    <x v="53"/>
    <n v="1132656"/>
    <m/>
    <m/>
  </r>
  <r>
    <x v="1"/>
    <s v="Sub-Animal"/>
    <x v="7"/>
    <x v="53"/>
    <n v="1161236"/>
    <m/>
    <m/>
  </r>
  <r>
    <x v="2"/>
    <s v="Sub-Animal"/>
    <x v="7"/>
    <x v="53"/>
    <n v="1180521"/>
    <m/>
    <m/>
  </r>
  <r>
    <x v="3"/>
    <s v="Sub-Animal"/>
    <x v="7"/>
    <x v="53"/>
    <n v="1205123"/>
    <m/>
    <m/>
  </r>
  <r>
    <x v="4"/>
    <s v="Sub-Animal"/>
    <x v="7"/>
    <x v="53"/>
    <n v="1224741"/>
    <m/>
    <m/>
  </r>
  <r>
    <x v="5"/>
    <s v="Sub-Animal"/>
    <x v="7"/>
    <x v="53"/>
    <n v="1250852"/>
    <m/>
    <m/>
  </r>
  <r>
    <x v="6"/>
    <s v="Sub-Animal"/>
    <x v="7"/>
    <x v="53"/>
    <n v="1279635"/>
    <m/>
    <m/>
  </r>
  <r>
    <x v="7"/>
    <s v="Sub-Animal"/>
    <x v="7"/>
    <x v="53"/>
    <n v="1310794"/>
    <m/>
    <m/>
  </r>
  <r>
    <x v="8"/>
    <s v="Sub-Animal"/>
    <x v="7"/>
    <x v="53"/>
    <n v="1341953"/>
    <m/>
    <m/>
  </r>
  <r>
    <x v="9"/>
    <s v="Sub-Animal"/>
    <x v="7"/>
    <x v="53"/>
    <n v="1362190"/>
    <m/>
    <m/>
  </r>
  <r>
    <x v="10"/>
    <s v="Sub-Animal"/>
    <x v="7"/>
    <x v="53"/>
    <n v="1386345"/>
    <m/>
    <m/>
  </r>
  <r>
    <x v="11"/>
    <s v="Sub-Animal"/>
    <x v="7"/>
    <x v="53"/>
    <n v="1415129"/>
    <m/>
    <m/>
  </r>
  <r>
    <x v="12"/>
    <s v="Sub-Animal"/>
    <x v="7"/>
    <x v="53"/>
    <n v="1420000"/>
    <m/>
    <m/>
  </r>
  <r>
    <x v="13"/>
    <s v="Sub-Animal"/>
    <x v="7"/>
    <x v="53"/>
    <n v="1417718"/>
    <m/>
    <m/>
  </r>
  <r>
    <x v="14"/>
    <s v="Sub-Animal"/>
    <x v="7"/>
    <x v="53"/>
    <n v="1419978"/>
    <m/>
    <m/>
  </r>
  <r>
    <x v="15"/>
    <s v="Sub-Animal"/>
    <x v="7"/>
    <x v="53"/>
    <n v="1426518"/>
    <m/>
    <m/>
  </r>
  <r>
    <x v="16"/>
    <s v="Sub-Animal"/>
    <x v="7"/>
    <x v="53"/>
    <n v="1430759"/>
    <m/>
    <m/>
  </r>
  <r>
    <x v="17"/>
    <s v="Sub-Animal"/>
    <x v="7"/>
    <x v="53"/>
    <n v="1432899"/>
    <m/>
    <m/>
  </r>
  <r>
    <x v="18"/>
    <s v="Sub-Animal"/>
    <x v="7"/>
    <x v="53"/>
    <n v="1433125"/>
    <m/>
    <m/>
  </r>
  <r>
    <x v="19"/>
    <s v="Sub-Animal"/>
    <x v="7"/>
    <x v="53"/>
    <n v="1474901"/>
    <m/>
    <m/>
  </r>
  <r>
    <x v="20"/>
    <s v="Sub-Animal"/>
    <x v="7"/>
    <x v="53"/>
    <n v="1493857"/>
    <m/>
    <m/>
  </r>
  <r>
    <x v="21"/>
    <s v="Sub-Animal"/>
    <x v="7"/>
    <x v="53"/>
    <n v="1514873"/>
    <m/>
    <m/>
  </r>
  <r>
    <x v="22"/>
    <s v="Sub-Animal"/>
    <x v="7"/>
    <x v="53"/>
    <n v="1515185"/>
    <m/>
    <m/>
  </r>
  <r>
    <x v="23"/>
    <s v="Sub-Animal"/>
    <x v="7"/>
    <x v="53"/>
    <n v="1584917"/>
    <m/>
    <m/>
  </r>
  <r>
    <x v="24"/>
    <s v="Sub-Animal"/>
    <x v="7"/>
    <x v="53"/>
    <n v="1605360"/>
    <m/>
    <m/>
  </r>
  <r>
    <x v="25"/>
    <s v="Sub-Animal"/>
    <x v="7"/>
    <x v="53"/>
    <n v="1394657"/>
    <m/>
    <m/>
  </r>
  <r>
    <x v="26"/>
    <s v="Sub-Animal"/>
    <x v="7"/>
    <x v="53"/>
    <n v="1360576"/>
    <m/>
    <m/>
  </r>
  <r>
    <x v="27"/>
    <s v="Sub-Animal"/>
    <x v="7"/>
    <x v="53"/>
    <n v="1336543"/>
    <m/>
    <m/>
  </r>
  <r>
    <x v="0"/>
    <s v="Sub-Animal"/>
    <x v="7"/>
    <x v="54"/>
    <n v="470092"/>
    <m/>
    <m/>
  </r>
  <r>
    <x v="1"/>
    <s v="Sub-Animal"/>
    <x v="7"/>
    <x v="54"/>
    <n v="475341"/>
    <m/>
    <m/>
  </r>
  <r>
    <x v="2"/>
    <s v="Sub-Animal"/>
    <x v="7"/>
    <x v="54"/>
    <n v="450830"/>
    <m/>
    <m/>
  </r>
  <r>
    <x v="3"/>
    <s v="Sub-Animal"/>
    <x v="7"/>
    <x v="54"/>
    <n v="471216"/>
    <m/>
    <m/>
  </r>
  <r>
    <x v="4"/>
    <s v="Sub-Animal"/>
    <x v="7"/>
    <x v="54"/>
    <n v="485066"/>
    <m/>
    <m/>
  </r>
  <r>
    <x v="5"/>
    <s v="Sub-Animal"/>
    <x v="7"/>
    <x v="54"/>
    <n v="511784"/>
    <m/>
    <m/>
  </r>
  <r>
    <x v="6"/>
    <s v="Sub-Animal"/>
    <x v="7"/>
    <x v="54"/>
    <n v="520225"/>
    <m/>
    <m/>
  </r>
  <r>
    <x v="7"/>
    <s v="Sub-Animal"/>
    <x v="7"/>
    <x v="54"/>
    <n v="528190"/>
    <m/>
    <m/>
  </r>
  <r>
    <x v="8"/>
    <s v="Sub-Animal"/>
    <x v="7"/>
    <x v="54"/>
    <n v="525121"/>
    <m/>
    <m/>
  </r>
  <r>
    <x v="9"/>
    <s v="Sub-Animal"/>
    <x v="7"/>
    <x v="54"/>
    <n v="544432"/>
    <m/>
    <m/>
  </r>
  <r>
    <x v="10"/>
    <s v="Sub-Animal"/>
    <x v="7"/>
    <x v="54"/>
    <n v="555122"/>
    <m/>
    <m/>
  </r>
  <r>
    <x v="11"/>
    <s v="Sub-Animal"/>
    <x v="7"/>
    <x v="54"/>
    <n v="566044"/>
    <m/>
    <m/>
  </r>
  <r>
    <x v="12"/>
    <s v="Sub-Animal"/>
    <x v="7"/>
    <x v="54"/>
    <n v="570000"/>
    <m/>
    <m/>
  </r>
  <r>
    <x v="13"/>
    <s v="Sub-Animal"/>
    <x v="7"/>
    <x v="54"/>
    <n v="586950"/>
    <m/>
    <m/>
  </r>
  <r>
    <x v="14"/>
    <s v="Sub-Animal"/>
    <x v="7"/>
    <x v="54"/>
    <n v="589702"/>
    <m/>
    <m/>
  </r>
  <r>
    <x v="15"/>
    <s v="Sub-Animal"/>
    <x v="7"/>
    <x v="54"/>
    <n v="596622"/>
    <m/>
    <m/>
  </r>
  <r>
    <x v="16"/>
    <s v="Sub-Animal"/>
    <x v="7"/>
    <x v="54"/>
    <n v="599842"/>
    <m/>
    <m/>
  </r>
  <r>
    <x v="17"/>
    <s v="Sub-Animal"/>
    <x v="7"/>
    <x v="54"/>
    <n v="601207"/>
    <m/>
    <m/>
  </r>
  <r>
    <x v="18"/>
    <s v="Sub-Animal"/>
    <x v="7"/>
    <x v="54"/>
    <n v="601967"/>
    <m/>
    <m/>
  </r>
  <r>
    <x v="19"/>
    <s v="Sub-Animal"/>
    <x v="7"/>
    <x v="54"/>
    <n v="602328"/>
    <m/>
    <m/>
  </r>
  <r>
    <x v="20"/>
    <s v="Sub-Animal"/>
    <x v="7"/>
    <x v="54"/>
    <n v="602873"/>
    <m/>
    <m/>
  </r>
  <r>
    <x v="21"/>
    <s v="Sub-Animal"/>
    <x v="7"/>
    <x v="54"/>
    <n v="603187"/>
    <m/>
    <m/>
  </r>
  <r>
    <x v="22"/>
    <s v="Sub-Animal"/>
    <x v="7"/>
    <x v="54"/>
    <n v="607702"/>
    <m/>
    <m/>
  </r>
  <r>
    <x v="23"/>
    <s v="Sub-Animal"/>
    <x v="7"/>
    <x v="54"/>
    <n v="618694"/>
    <m/>
    <m/>
  </r>
  <r>
    <x v="24"/>
    <s v="Sub-Animal"/>
    <x v="7"/>
    <x v="54"/>
    <n v="620000"/>
    <m/>
    <m/>
  </r>
  <r>
    <x v="25"/>
    <s v="Sub-Animal"/>
    <x v="7"/>
    <x v="54"/>
    <n v="635000"/>
    <m/>
    <m/>
  </r>
  <r>
    <x v="26"/>
    <s v="Sub-Animal"/>
    <x v="7"/>
    <x v="54"/>
    <n v="630000"/>
    <m/>
    <m/>
  </r>
  <r>
    <x v="27"/>
    <s v="Sub-Animal"/>
    <x v="7"/>
    <x v="54"/>
    <n v="629786"/>
    <m/>
    <m/>
  </r>
  <r>
    <x v="0"/>
    <s v="Sub-Animal"/>
    <x v="7"/>
    <x v="55"/>
    <n v="412182"/>
    <m/>
    <m/>
  </r>
  <r>
    <x v="1"/>
    <s v="Sub-Animal"/>
    <x v="7"/>
    <x v="55"/>
    <n v="432791"/>
    <m/>
    <m/>
  </r>
  <r>
    <x v="2"/>
    <s v="Sub-Animal"/>
    <x v="7"/>
    <x v="55"/>
    <n v="361982"/>
    <m/>
    <m/>
  </r>
  <r>
    <x v="3"/>
    <s v="Sub-Animal"/>
    <x v="7"/>
    <x v="55"/>
    <n v="403954"/>
    <m/>
    <m/>
  </r>
  <r>
    <x v="4"/>
    <s v="Sub-Animal"/>
    <x v="7"/>
    <x v="55"/>
    <n v="487172"/>
    <m/>
    <m/>
  </r>
  <r>
    <x v="5"/>
    <s v="Sub-Animal"/>
    <x v="7"/>
    <x v="55"/>
    <n v="491245"/>
    <m/>
    <m/>
  </r>
  <r>
    <x v="6"/>
    <s v="Sub-Animal"/>
    <x v="7"/>
    <x v="55"/>
    <n v="374329"/>
    <m/>
    <m/>
  </r>
  <r>
    <x v="7"/>
    <s v="Sub-Animal"/>
    <x v="7"/>
    <x v="55"/>
    <n v="379762"/>
    <m/>
    <m/>
  </r>
  <r>
    <x v="8"/>
    <s v="Sub-Animal"/>
    <x v="7"/>
    <x v="55"/>
    <n v="427267"/>
    <m/>
    <m/>
  </r>
  <r>
    <x v="9"/>
    <s v="Sub-Animal"/>
    <x v="7"/>
    <x v="55"/>
    <n v="437656"/>
    <m/>
    <m/>
  </r>
  <r>
    <x v="10"/>
    <s v="Sub-Animal"/>
    <x v="7"/>
    <x v="55"/>
    <n v="465438"/>
    <m/>
    <m/>
  </r>
  <r>
    <x v="11"/>
    <s v="Sub-Animal"/>
    <x v="7"/>
    <x v="55"/>
    <n v="412203"/>
    <m/>
    <m/>
  </r>
  <r>
    <x v="12"/>
    <s v="Sub-Animal"/>
    <x v="7"/>
    <x v="55"/>
    <n v="465972"/>
    <m/>
    <m/>
  </r>
  <r>
    <x v="13"/>
    <s v="Sub-Animal"/>
    <x v="7"/>
    <x v="55"/>
    <n v="479951"/>
    <m/>
    <m/>
  </r>
  <r>
    <x v="14"/>
    <s v="Sub-Animal"/>
    <x v="7"/>
    <x v="55"/>
    <n v="481922"/>
    <m/>
    <m/>
  </r>
  <r>
    <x v="15"/>
    <s v="Sub-Animal"/>
    <x v="7"/>
    <x v="55"/>
    <n v="497446"/>
    <m/>
    <m/>
  </r>
  <r>
    <x v="16"/>
    <s v="Sub-Animal"/>
    <x v="7"/>
    <x v="55"/>
    <n v="487659"/>
    <m/>
    <m/>
  </r>
  <r>
    <x v="17"/>
    <s v="Sub-Animal"/>
    <x v="7"/>
    <x v="55"/>
    <n v="479400"/>
    <m/>
    <m/>
  </r>
  <r>
    <x v="18"/>
    <s v="Sub-Animal"/>
    <x v="7"/>
    <x v="55"/>
    <n v="491999"/>
    <m/>
    <m/>
  </r>
  <r>
    <x v="19"/>
    <s v="Sub-Animal"/>
    <x v="7"/>
    <x v="55"/>
    <n v="588417"/>
    <m/>
    <m/>
  </r>
  <r>
    <x v="20"/>
    <s v="Sub-Animal"/>
    <x v="7"/>
    <x v="55"/>
    <n v="462413"/>
    <m/>
    <m/>
  </r>
  <r>
    <x v="21"/>
    <s v="Sub-Animal"/>
    <x v="7"/>
    <x v="55"/>
    <n v="427244"/>
    <m/>
    <m/>
  </r>
  <r>
    <x v="22"/>
    <s v="Sub-Animal"/>
    <x v="7"/>
    <x v="55"/>
    <n v="449369"/>
    <m/>
    <m/>
  </r>
  <r>
    <x v="23"/>
    <s v="Sub-Animal"/>
    <x v="7"/>
    <x v="55"/>
    <n v="455074"/>
    <m/>
    <m/>
  </r>
  <r>
    <x v="24"/>
    <s v="Sub-Animal"/>
    <x v="7"/>
    <x v="55"/>
    <n v="500257"/>
    <m/>
    <m/>
  </r>
  <r>
    <x v="25"/>
    <s v="Sub-Animal"/>
    <x v="7"/>
    <x v="55"/>
    <n v="495286"/>
    <m/>
    <m/>
  </r>
  <r>
    <x v="26"/>
    <s v="Sub-Animal"/>
    <x v="7"/>
    <x v="55"/>
    <n v="500815"/>
    <m/>
    <m/>
  </r>
  <r>
    <x v="27"/>
    <s v="Sub-Animal"/>
    <x v="7"/>
    <x v="55"/>
    <n v="541858"/>
    <m/>
    <m/>
  </r>
  <r>
    <x v="0"/>
    <s v="Sub-Animal"/>
    <x v="7"/>
    <x v="56"/>
    <n v="2522267"/>
    <m/>
    <m/>
  </r>
  <r>
    <x v="1"/>
    <s v="Sub-Animal"/>
    <x v="7"/>
    <x v="56"/>
    <n v="2630351"/>
    <m/>
    <m/>
  </r>
  <r>
    <x v="2"/>
    <s v="Sub-Animal"/>
    <x v="7"/>
    <x v="56"/>
    <n v="2571521"/>
    <m/>
    <m/>
  </r>
  <r>
    <x v="3"/>
    <s v="Sub-Animal"/>
    <x v="7"/>
    <x v="56"/>
    <n v="2701475"/>
    <m/>
    <m/>
  </r>
  <r>
    <x v="4"/>
    <s v="Sub-Animal"/>
    <x v="7"/>
    <x v="56"/>
    <n v="2925469"/>
    <m/>
    <m/>
  </r>
  <r>
    <x v="5"/>
    <s v="Sub-Animal"/>
    <x v="7"/>
    <x v="56"/>
    <n v="2928310"/>
    <m/>
    <m/>
  </r>
  <r>
    <x v="6"/>
    <s v="Sub-Animal"/>
    <x v="7"/>
    <x v="56"/>
    <n v="2671901"/>
    <m/>
    <m/>
  </r>
  <r>
    <x v="7"/>
    <s v="Sub-Animal"/>
    <x v="7"/>
    <x v="56"/>
    <n v="2823406"/>
    <m/>
    <m/>
  </r>
  <r>
    <x v="8"/>
    <s v="Sub-Animal"/>
    <x v="7"/>
    <x v="56"/>
    <n v="3156931"/>
    <m/>
    <m/>
  </r>
  <r>
    <x v="9"/>
    <s v="Sub-Animal"/>
    <x v="7"/>
    <x v="56"/>
    <n v="3241673"/>
    <m/>
    <m/>
  </r>
  <r>
    <x v="10"/>
    <s v="Sub-Animal"/>
    <x v="7"/>
    <x v="56"/>
    <n v="2774683"/>
    <m/>
    <m/>
  </r>
  <r>
    <x v="11"/>
    <s v="Sub-Animal"/>
    <x v="7"/>
    <x v="56"/>
    <n v="2864500"/>
    <m/>
    <m/>
  </r>
  <r>
    <x v="12"/>
    <s v="Sub-Animal"/>
    <x v="7"/>
    <x v="56"/>
    <n v="3964960"/>
    <m/>
    <m/>
  </r>
  <r>
    <x v="13"/>
    <s v="Sub-Animal"/>
    <x v="7"/>
    <x v="56"/>
    <n v="4026004"/>
    <m/>
    <m/>
  </r>
  <r>
    <x v="14"/>
    <s v="Sub-Animal"/>
    <x v="7"/>
    <x v="56"/>
    <n v="4267567"/>
    <m/>
    <m/>
  </r>
  <r>
    <x v="15"/>
    <s v="Sub-Animal"/>
    <x v="7"/>
    <x v="56"/>
    <n v="4457900"/>
    <m/>
    <m/>
  </r>
  <r>
    <x v="16"/>
    <s v="Sub-Animal"/>
    <x v="7"/>
    <x v="56"/>
    <n v="3045027"/>
    <m/>
    <m/>
  </r>
  <r>
    <x v="17"/>
    <s v="Sub-Animal"/>
    <x v="7"/>
    <x v="56"/>
    <n v="2994540"/>
    <m/>
    <m/>
  </r>
  <r>
    <x v="18"/>
    <s v="Sub-Animal"/>
    <x v="7"/>
    <x v="56"/>
    <n v="2906491"/>
    <m/>
    <m/>
  </r>
  <r>
    <x v="19"/>
    <s v="Sub-Animal"/>
    <x v="7"/>
    <x v="56"/>
    <n v="2493616"/>
    <m/>
    <m/>
  </r>
  <r>
    <x v="20"/>
    <s v="Sub-Animal"/>
    <x v="7"/>
    <x v="56"/>
    <n v="2364760"/>
    <m/>
    <m/>
  </r>
  <r>
    <x v="21"/>
    <s v="Sub-Animal"/>
    <x v="7"/>
    <x v="56"/>
    <n v="2833617"/>
    <m/>
    <m/>
  </r>
  <r>
    <x v="22"/>
    <s v="Sub-Animal"/>
    <x v="7"/>
    <x v="56"/>
    <n v="3069695"/>
    <m/>
    <m/>
  </r>
  <r>
    <x v="23"/>
    <s v="Sub-Animal"/>
    <x v="7"/>
    <x v="56"/>
    <n v="2847229"/>
    <m/>
    <m/>
  </r>
  <r>
    <x v="24"/>
    <s v="Sub-Animal"/>
    <x v="7"/>
    <x v="56"/>
    <n v="3268010"/>
    <m/>
    <m/>
  </r>
  <r>
    <x v="25"/>
    <s v="Sub-Animal"/>
    <x v="7"/>
    <x v="56"/>
    <n v="3276216"/>
    <m/>
    <m/>
  </r>
  <r>
    <x v="26"/>
    <s v="Sub-Animal"/>
    <x v="7"/>
    <x v="56"/>
    <n v="3426402"/>
    <m/>
    <m/>
  </r>
  <r>
    <x v="27"/>
    <s v="Sub-Animal"/>
    <x v="7"/>
    <x v="56"/>
    <n v="3432621"/>
    <m/>
    <m/>
  </r>
  <r>
    <x v="0"/>
    <s v="Sub-Animal"/>
    <x v="7"/>
    <x v="57"/>
    <n v="456151"/>
    <m/>
    <m/>
  </r>
  <r>
    <x v="1"/>
    <s v="Sub-Animal"/>
    <x v="7"/>
    <x v="57"/>
    <n v="482161"/>
    <m/>
    <m/>
  </r>
  <r>
    <x v="2"/>
    <s v="Sub-Animal"/>
    <x v="7"/>
    <x v="57"/>
    <n v="498030"/>
    <m/>
    <m/>
  </r>
  <r>
    <x v="3"/>
    <s v="Sub-Animal"/>
    <x v="7"/>
    <x v="57"/>
    <n v="473434"/>
    <m/>
    <m/>
  </r>
  <r>
    <x v="4"/>
    <s v="Sub-Animal"/>
    <x v="7"/>
    <x v="57"/>
    <n v="485083"/>
    <m/>
    <m/>
  </r>
  <r>
    <x v="5"/>
    <s v="Sub-Animal"/>
    <x v="7"/>
    <x v="57"/>
    <n v="451344"/>
    <m/>
    <m/>
  </r>
  <r>
    <x v="6"/>
    <s v="Sub-Animal"/>
    <x v="7"/>
    <x v="57"/>
    <n v="314448"/>
    <m/>
    <m/>
  </r>
  <r>
    <x v="7"/>
    <s v="Sub-Animal"/>
    <x v="7"/>
    <x v="57"/>
    <n v="362179"/>
    <m/>
    <m/>
  </r>
  <r>
    <x v="8"/>
    <s v="Sub-Animal"/>
    <x v="7"/>
    <x v="57"/>
    <n v="383598"/>
    <m/>
    <m/>
  </r>
  <r>
    <x v="9"/>
    <s v="Sub-Animal"/>
    <x v="7"/>
    <x v="57"/>
    <n v="363047"/>
    <m/>
    <m/>
  </r>
  <r>
    <x v="10"/>
    <s v="Sub-Animal"/>
    <x v="7"/>
    <x v="57"/>
    <n v="403649"/>
    <m/>
    <m/>
  </r>
  <r>
    <x v="11"/>
    <s v="Sub-Animal"/>
    <x v="7"/>
    <x v="57"/>
    <n v="212751"/>
    <m/>
    <m/>
  </r>
  <r>
    <x v="13"/>
    <s v="Sub-Animal"/>
    <x v="7"/>
    <x v="57"/>
    <n v="408937"/>
    <m/>
    <m/>
  </r>
  <r>
    <x v="14"/>
    <s v="Sub-Animal"/>
    <x v="7"/>
    <x v="57"/>
    <n v="413405"/>
    <m/>
    <m/>
  </r>
  <r>
    <x v="15"/>
    <s v="Sub-Animal"/>
    <x v="7"/>
    <x v="57"/>
    <n v="399659"/>
    <m/>
    <m/>
  </r>
  <r>
    <x v="16"/>
    <s v="Sub-Animal"/>
    <x v="7"/>
    <x v="57"/>
    <n v="402255"/>
    <m/>
    <m/>
  </r>
  <r>
    <x v="17"/>
    <s v="Sub-Animal"/>
    <x v="7"/>
    <x v="57"/>
    <n v="387358"/>
    <m/>
    <m/>
  </r>
  <r>
    <x v="18"/>
    <s v="Sub-Animal"/>
    <x v="7"/>
    <x v="57"/>
    <n v="417938"/>
    <m/>
    <m/>
  </r>
  <r>
    <x v="0"/>
    <s v="Sub-Pesquero"/>
    <x v="8"/>
    <x v="58"/>
    <n v="83028"/>
    <m/>
    <m/>
  </r>
  <r>
    <x v="1"/>
    <s v="Sub-Pesquero"/>
    <x v="8"/>
    <x v="58"/>
    <n v="89478"/>
    <m/>
    <m/>
  </r>
  <r>
    <x v="2"/>
    <s v="Sub-Pesquero"/>
    <x v="8"/>
    <x v="58"/>
    <n v="87709"/>
    <m/>
    <m/>
  </r>
  <r>
    <x v="3"/>
    <s v="Sub-Pesquero"/>
    <x v="8"/>
    <x v="58"/>
    <n v="90893"/>
    <m/>
    <m/>
  </r>
  <r>
    <x v="4"/>
    <s v="Sub-Pesquero"/>
    <x v="8"/>
    <x v="58"/>
    <n v="93749"/>
    <m/>
    <m/>
  </r>
  <r>
    <x v="5"/>
    <s v="Sub-Pesquero"/>
    <x v="8"/>
    <x v="58"/>
    <n v="140474"/>
    <m/>
    <m/>
  </r>
  <r>
    <x v="6"/>
    <s v="Sub-Pesquero"/>
    <x v="8"/>
    <x v="58"/>
    <n v="133597"/>
    <m/>
    <m/>
  </r>
  <r>
    <x v="7"/>
    <s v="Sub-Pesquero"/>
    <x v="8"/>
    <x v="58"/>
    <n v="81368"/>
    <m/>
    <m/>
  </r>
  <r>
    <x v="8"/>
    <s v="Sub-Pesquero"/>
    <x v="8"/>
    <x v="58"/>
    <n v="74029"/>
    <m/>
    <m/>
  </r>
  <r>
    <x v="9"/>
    <s v="Sub-Pesquero"/>
    <x v="8"/>
    <x v="58"/>
    <n v="56850"/>
    <m/>
    <m/>
  </r>
  <r>
    <x v="10"/>
    <s v="Sub-Pesquero"/>
    <x v="8"/>
    <x v="58"/>
    <n v="63514"/>
    <m/>
    <m/>
  </r>
  <r>
    <x v="11"/>
    <s v="Sub-Pesquero"/>
    <x v="8"/>
    <x v="58"/>
    <n v="59528"/>
    <m/>
    <m/>
  </r>
  <r>
    <x v="12"/>
    <s v="Sub-Pesquero"/>
    <x v="8"/>
    <x v="58"/>
    <n v="35152"/>
    <m/>
    <m/>
  </r>
  <r>
    <x v="13"/>
    <s v="Sub-Pesquero"/>
    <x v="8"/>
    <x v="58"/>
    <n v="17420"/>
    <m/>
    <m/>
  </r>
  <r>
    <x v="14"/>
    <s v="Sub-Pesquero"/>
    <x v="8"/>
    <x v="58"/>
    <n v="52211"/>
    <m/>
    <m/>
  </r>
  <r>
    <x v="15"/>
    <s v="Sub-Pesquero"/>
    <x v="8"/>
    <x v="58"/>
    <n v="1829"/>
    <m/>
    <m/>
  </r>
  <r>
    <x v="16"/>
    <s v="Sub-Pesquero"/>
    <x v="8"/>
    <x v="58"/>
    <n v="3150"/>
    <m/>
    <m/>
  </r>
  <r>
    <x v="17"/>
    <s v="Sub-Pesquero"/>
    <x v="8"/>
    <x v="58"/>
    <n v="39410"/>
    <m/>
    <m/>
  </r>
  <r>
    <x v="18"/>
    <s v="Sub-Pesquero"/>
    <x v="8"/>
    <x v="58"/>
    <n v="31256"/>
    <m/>
    <m/>
  </r>
  <r>
    <x v="0"/>
    <s v="Sub-Pesquero"/>
    <x v="8"/>
    <x v="59"/>
    <n v="15482"/>
    <m/>
    <m/>
  </r>
  <r>
    <x v="1"/>
    <s v="Sub-Pesquero"/>
    <x v="8"/>
    <x v="59"/>
    <n v="15792"/>
    <m/>
    <m/>
  </r>
  <r>
    <x v="2"/>
    <s v="Sub-Pesquero"/>
    <x v="8"/>
    <x v="59"/>
    <n v="11231"/>
    <m/>
    <m/>
  </r>
  <r>
    <x v="3"/>
    <s v="Sub-Pesquero"/>
    <x v="8"/>
    <x v="59"/>
    <n v="14279"/>
    <m/>
    <m/>
  </r>
  <r>
    <x v="4"/>
    <s v="Sub-Pesquero"/>
    <x v="8"/>
    <x v="59"/>
    <n v="17804"/>
    <m/>
    <m/>
  </r>
  <r>
    <x v="5"/>
    <s v="Sub-Pesquero"/>
    <x v="8"/>
    <x v="59"/>
    <n v="17585"/>
    <m/>
    <m/>
  </r>
  <r>
    <x v="6"/>
    <s v="Sub-Pesquero"/>
    <x v="8"/>
    <x v="59"/>
    <n v="18464"/>
    <m/>
    <m/>
  </r>
  <r>
    <x v="7"/>
    <s v="Sub-Pesquero"/>
    <x v="8"/>
    <x v="59"/>
    <n v="19202"/>
    <m/>
    <m/>
  </r>
  <r>
    <x v="8"/>
    <s v="Sub-Pesquero"/>
    <x v="8"/>
    <x v="59"/>
    <n v="9188"/>
    <m/>
    <m/>
  </r>
  <r>
    <x v="9"/>
    <s v="Sub-Pesquero"/>
    <x v="8"/>
    <x v="59"/>
    <n v="5081"/>
    <m/>
    <m/>
  </r>
  <r>
    <x v="10"/>
    <s v="Sub-Pesquero"/>
    <x v="8"/>
    <x v="59"/>
    <n v="1939"/>
    <m/>
    <m/>
  </r>
  <r>
    <x v="11"/>
    <s v="Sub-Pesquero"/>
    <x v="8"/>
    <x v="59"/>
    <n v="1273"/>
    <m/>
    <m/>
  </r>
  <r>
    <x v="12"/>
    <s v="Sub-Pesquero"/>
    <x v="8"/>
    <x v="59"/>
    <n v="3909"/>
    <m/>
    <m/>
  </r>
  <r>
    <x v="13"/>
    <s v="Sub-Pesquero"/>
    <x v="8"/>
    <x v="59"/>
    <n v="3066"/>
    <m/>
    <m/>
  </r>
  <r>
    <x v="14"/>
    <s v="Sub-Pesquero"/>
    <x v="8"/>
    <x v="59"/>
    <n v="4007"/>
    <m/>
    <m/>
  </r>
  <r>
    <x v="15"/>
    <s v="Sub-Pesquero"/>
    <x v="8"/>
    <x v="59"/>
    <n v="6529"/>
    <m/>
    <m/>
  </r>
  <r>
    <x v="16"/>
    <s v="Sub-Pesquero"/>
    <x v="8"/>
    <x v="59"/>
    <n v="2483"/>
    <m/>
    <m/>
  </r>
  <r>
    <x v="17"/>
    <s v="Sub-Pesquero"/>
    <x v="8"/>
    <x v="59"/>
    <n v="1360"/>
    <m/>
    <m/>
  </r>
  <r>
    <x v="18"/>
    <s v="Sub-Pesquero"/>
    <x v="8"/>
    <x v="59"/>
    <n v="2109"/>
    <m/>
    <m/>
  </r>
  <r>
    <x v="0"/>
    <s v="Sub-Pesquero"/>
    <x v="8"/>
    <x v="60"/>
    <n v="2524"/>
    <m/>
    <m/>
  </r>
  <r>
    <x v="1"/>
    <s v="Sub-Pesquero"/>
    <x v="8"/>
    <x v="60"/>
    <n v="1085"/>
    <m/>
    <m/>
  </r>
  <r>
    <x v="2"/>
    <s v="Sub-Pesquero"/>
    <x v="8"/>
    <x v="60"/>
    <n v="768"/>
    <m/>
    <m/>
  </r>
  <r>
    <x v="3"/>
    <s v="Sub-Pesquero"/>
    <x v="8"/>
    <x v="60"/>
    <n v="2408"/>
    <m/>
    <m/>
  </r>
  <r>
    <x v="4"/>
    <s v="Sub-Pesquero"/>
    <x v="8"/>
    <x v="60"/>
    <n v="1819"/>
    <m/>
    <m/>
  </r>
  <r>
    <x v="5"/>
    <s v="Sub-Pesquero"/>
    <x v="8"/>
    <x v="60"/>
    <n v="4103"/>
    <m/>
    <m/>
  </r>
  <r>
    <x v="6"/>
    <s v="Sub-Pesquero"/>
    <x v="8"/>
    <x v="60"/>
    <n v="4431"/>
    <m/>
    <m/>
  </r>
  <r>
    <x v="7"/>
    <s v="Sub-Pesquero"/>
    <x v="8"/>
    <x v="60"/>
    <n v="3650"/>
    <m/>
    <m/>
  </r>
  <r>
    <x v="8"/>
    <s v="Sub-Pesquero"/>
    <x v="8"/>
    <x v="60"/>
    <n v="1745"/>
    <m/>
    <m/>
  </r>
  <r>
    <x v="9"/>
    <s v="Sub-Pesquero"/>
    <x v="8"/>
    <x v="60"/>
    <n v="1568"/>
    <m/>
    <m/>
  </r>
  <r>
    <x v="10"/>
    <s v="Sub-Pesquero"/>
    <x v="8"/>
    <x v="60"/>
    <n v="152"/>
    <m/>
    <m/>
  </r>
  <r>
    <x v="11"/>
    <s v="Sub-Pesquero"/>
    <x v="8"/>
    <x v="60"/>
    <n v="265"/>
    <m/>
    <m/>
  </r>
  <r>
    <x v="14"/>
    <s v="Sub-Pesquero"/>
    <x v="8"/>
    <x v="60"/>
    <n v="1700"/>
    <m/>
    <m/>
  </r>
  <r>
    <x v="15"/>
    <s v="Sub-Pesquero"/>
    <x v="8"/>
    <x v="60"/>
    <n v="941"/>
    <m/>
    <m/>
  </r>
  <r>
    <x v="16"/>
    <s v="Sub-Pesquero"/>
    <x v="8"/>
    <x v="60"/>
    <n v="849"/>
    <m/>
    <m/>
  </r>
  <r>
    <x v="17"/>
    <s v="Sub-Pesquero"/>
    <x v="8"/>
    <x v="60"/>
    <n v="3040"/>
    <m/>
    <m/>
  </r>
  <r>
    <x v="18"/>
    <s v="Sub-Pesquero"/>
    <x v="8"/>
    <x v="60"/>
    <n v="601"/>
    <m/>
    <m/>
  </r>
  <r>
    <x v="0"/>
    <s v="Sub-Pesquero"/>
    <x v="8"/>
    <x v="61"/>
    <n v="11205"/>
    <m/>
    <m/>
  </r>
  <r>
    <x v="1"/>
    <s v="Sub-Pesquero"/>
    <x v="8"/>
    <x v="61"/>
    <n v="6910"/>
    <m/>
    <m/>
  </r>
  <r>
    <x v="2"/>
    <s v="Sub-Pesquero"/>
    <x v="8"/>
    <x v="61"/>
    <n v="8871"/>
    <m/>
    <m/>
  </r>
  <r>
    <x v="3"/>
    <s v="Sub-Pesquero"/>
    <x v="8"/>
    <x v="61"/>
    <n v="9882"/>
    <m/>
    <m/>
  </r>
  <r>
    <x v="4"/>
    <s v="Sub-Pesquero"/>
    <x v="8"/>
    <x v="61"/>
    <n v="8008"/>
    <m/>
    <m/>
  </r>
  <r>
    <x v="5"/>
    <s v="Sub-Pesquero"/>
    <x v="8"/>
    <x v="61"/>
    <n v="9981"/>
    <m/>
    <m/>
  </r>
  <r>
    <x v="6"/>
    <s v="Sub-Pesquero"/>
    <x v="8"/>
    <x v="61"/>
    <n v="10480"/>
    <m/>
    <m/>
  </r>
  <r>
    <x v="7"/>
    <s v="Sub-Pesquero"/>
    <x v="8"/>
    <x v="61"/>
    <n v="10899"/>
    <m/>
    <m/>
  </r>
  <r>
    <x v="8"/>
    <s v="Sub-Pesquero"/>
    <x v="8"/>
    <x v="61"/>
    <n v="5924"/>
    <m/>
    <m/>
  </r>
  <r>
    <x v="9"/>
    <s v="Sub-Pesquero"/>
    <x v="8"/>
    <x v="61"/>
    <n v="9646"/>
    <m/>
    <m/>
  </r>
  <r>
    <x v="10"/>
    <s v="Sub-Pesquero"/>
    <x v="8"/>
    <x v="61"/>
    <n v="8956"/>
    <m/>
    <m/>
  </r>
  <r>
    <x v="11"/>
    <s v="Sub-Pesquero"/>
    <x v="8"/>
    <x v="61"/>
    <n v="7309"/>
    <m/>
    <m/>
  </r>
  <r>
    <x v="12"/>
    <s v="Sub-Pesquero"/>
    <x v="8"/>
    <x v="61"/>
    <n v="10381"/>
    <m/>
    <m/>
  </r>
  <r>
    <x v="13"/>
    <s v="Sub-Pesquero"/>
    <x v="8"/>
    <x v="61"/>
    <n v="11580"/>
    <m/>
    <m/>
  </r>
  <r>
    <x v="14"/>
    <s v="Sub-Pesquero"/>
    <x v="8"/>
    <x v="61"/>
    <n v="5855"/>
    <m/>
    <m/>
  </r>
  <r>
    <x v="15"/>
    <s v="Sub-Pesquero"/>
    <x v="8"/>
    <x v="61"/>
    <n v="2463"/>
    <m/>
    <m/>
  </r>
  <r>
    <x v="16"/>
    <s v="Sub-Pesquero"/>
    <x v="8"/>
    <x v="61"/>
    <n v="2390"/>
    <m/>
    <m/>
  </r>
  <r>
    <x v="17"/>
    <s v="Sub-Pesquero"/>
    <x v="8"/>
    <x v="61"/>
    <n v="1886"/>
    <m/>
    <m/>
  </r>
  <r>
    <x v="18"/>
    <s v="Sub-Pesquero"/>
    <x v="8"/>
    <x v="61"/>
    <n v="1932"/>
    <m/>
    <m/>
  </r>
  <r>
    <x v="0"/>
    <s v="Sub-Pesquero"/>
    <x v="8"/>
    <x v="62"/>
    <n v="6800"/>
    <m/>
    <m/>
  </r>
  <r>
    <x v="1"/>
    <s v="Sub-Pesquero"/>
    <x v="8"/>
    <x v="62"/>
    <n v="6222"/>
    <m/>
    <m/>
  </r>
  <r>
    <x v="2"/>
    <s v="Sub-Pesquero"/>
    <x v="8"/>
    <x v="62"/>
    <n v="5420"/>
    <m/>
    <m/>
  </r>
  <r>
    <x v="3"/>
    <s v="Sub-Pesquero"/>
    <x v="8"/>
    <x v="62"/>
    <n v="5122"/>
    <m/>
    <m/>
  </r>
  <r>
    <x v="4"/>
    <s v="Sub-Pesquero"/>
    <x v="8"/>
    <x v="62"/>
    <n v="7230"/>
    <m/>
    <m/>
  </r>
  <r>
    <x v="5"/>
    <s v="Sub-Pesquero"/>
    <x v="8"/>
    <x v="62"/>
    <n v="4661"/>
    <m/>
    <m/>
  </r>
  <r>
    <x v="6"/>
    <s v="Sub-Pesquero"/>
    <x v="8"/>
    <x v="62"/>
    <n v="4894"/>
    <m/>
    <m/>
  </r>
  <r>
    <x v="7"/>
    <s v="Sub-Pesquero"/>
    <x v="8"/>
    <x v="62"/>
    <n v="5189"/>
    <m/>
    <m/>
  </r>
  <r>
    <x v="8"/>
    <s v="Sub-Pesquero"/>
    <x v="8"/>
    <x v="62"/>
    <n v="6054"/>
    <m/>
    <m/>
  </r>
  <r>
    <x v="9"/>
    <s v="Sub-Pesquero"/>
    <x v="8"/>
    <x v="62"/>
    <n v="7116"/>
    <m/>
    <m/>
  </r>
  <r>
    <x v="10"/>
    <s v="Sub-Pesquero"/>
    <x v="8"/>
    <x v="62"/>
    <n v="2841"/>
    <m/>
    <m/>
  </r>
  <r>
    <x v="11"/>
    <s v="Sub-Pesquero"/>
    <x v="8"/>
    <x v="62"/>
    <n v="1797"/>
    <m/>
    <m/>
  </r>
  <r>
    <x v="12"/>
    <s v="Sub-Pesquero"/>
    <x v="8"/>
    <x v="62"/>
    <n v="5113"/>
    <m/>
    <m/>
  </r>
  <r>
    <x v="13"/>
    <s v="Sub-Pesquero"/>
    <x v="8"/>
    <x v="62"/>
    <n v="4337"/>
    <m/>
    <m/>
  </r>
  <r>
    <x v="14"/>
    <s v="Sub-Pesquero"/>
    <x v="8"/>
    <x v="62"/>
    <n v="5719"/>
    <m/>
    <m/>
  </r>
  <r>
    <x v="15"/>
    <s v="Sub-Pesquero"/>
    <x v="8"/>
    <x v="62"/>
    <n v="5286"/>
    <m/>
    <m/>
  </r>
  <r>
    <x v="16"/>
    <s v="Sub-Pesquero"/>
    <x v="8"/>
    <x v="62"/>
    <n v="810"/>
    <m/>
    <m/>
  </r>
  <r>
    <x v="17"/>
    <s v="Sub-Pesquero"/>
    <x v="8"/>
    <x v="62"/>
    <n v="2021"/>
    <m/>
    <m/>
  </r>
  <r>
    <x v="0"/>
    <s v="Sub-Pesquero"/>
    <x v="8"/>
    <x v="63"/>
    <n v="6286"/>
    <m/>
    <m/>
  </r>
  <r>
    <x v="1"/>
    <s v="Sub-Pesquero"/>
    <x v="8"/>
    <x v="63"/>
    <n v="7685"/>
    <m/>
    <m/>
  </r>
  <r>
    <x v="2"/>
    <s v="Sub-Pesquero"/>
    <x v="8"/>
    <x v="63"/>
    <n v="9034"/>
    <m/>
    <m/>
  </r>
  <r>
    <x v="3"/>
    <s v="Sub-Pesquero"/>
    <x v="8"/>
    <x v="63"/>
    <n v="3930"/>
    <m/>
    <m/>
  </r>
  <r>
    <x v="4"/>
    <s v="Sub-Pesquero"/>
    <x v="8"/>
    <x v="63"/>
    <n v="5209"/>
    <m/>
    <m/>
  </r>
  <r>
    <x v="5"/>
    <s v="Sub-Pesquero"/>
    <x v="8"/>
    <x v="63"/>
    <n v="3314"/>
    <m/>
    <m/>
  </r>
  <r>
    <x v="6"/>
    <s v="Sub-Pesquero"/>
    <x v="8"/>
    <x v="63"/>
    <n v="3480"/>
    <m/>
    <m/>
  </r>
  <r>
    <x v="6"/>
    <s v="Sub-Pesquero"/>
    <x v="8"/>
    <x v="63"/>
    <n v="3619"/>
    <m/>
    <m/>
  </r>
  <r>
    <x v="7"/>
    <s v="Sub-Pesquero"/>
    <x v="8"/>
    <x v="63"/>
    <n v="3619"/>
    <m/>
    <m/>
  </r>
  <r>
    <x v="8"/>
    <s v="Sub-Pesquero"/>
    <x v="8"/>
    <x v="63"/>
    <n v="2947"/>
    <m/>
    <m/>
  </r>
  <r>
    <x v="9"/>
    <s v="Sub-Pesquero"/>
    <x v="8"/>
    <x v="63"/>
    <n v="852"/>
    <m/>
    <m/>
  </r>
  <r>
    <x v="10"/>
    <s v="Sub-Pesquero"/>
    <x v="8"/>
    <x v="63"/>
    <n v="626"/>
    <m/>
    <m/>
  </r>
  <r>
    <x v="11"/>
    <s v="Sub-Pesquero"/>
    <x v="8"/>
    <x v="63"/>
    <n v="329"/>
    <m/>
    <m/>
  </r>
  <r>
    <x v="12"/>
    <s v="Sub-Pesquero"/>
    <x v="8"/>
    <x v="63"/>
    <n v="1604"/>
    <m/>
    <m/>
  </r>
  <r>
    <x v="13"/>
    <s v="Sub-Pesquero"/>
    <x v="8"/>
    <x v="63"/>
    <n v="1445"/>
    <m/>
    <m/>
  </r>
  <r>
    <x v="14"/>
    <s v="Sub-Pesquero"/>
    <x v="8"/>
    <x v="63"/>
    <n v="1787"/>
    <m/>
    <m/>
  </r>
  <r>
    <x v="15"/>
    <s v="Sub-Pesquero"/>
    <x v="8"/>
    <x v="63"/>
    <n v="666"/>
    <m/>
    <m/>
  </r>
  <r>
    <x v="16"/>
    <s v="Sub-Pesquero"/>
    <x v="8"/>
    <x v="63"/>
    <n v="3150"/>
    <m/>
    <m/>
  </r>
  <r>
    <x v="17"/>
    <s v="Sub-Pesquero"/>
    <x v="8"/>
    <x v="63"/>
    <n v="1039"/>
    <m/>
    <m/>
  </r>
  <r>
    <x v="18"/>
    <s v="Sub-Pesquero"/>
    <x v="8"/>
    <x v="63"/>
    <n v="1145"/>
    <m/>
    <m/>
  </r>
  <r>
    <x v="0"/>
    <s v="Sub-Pesquero"/>
    <x v="8"/>
    <x v="64"/>
    <n v="9503"/>
    <m/>
    <m/>
  </r>
  <r>
    <x v="1"/>
    <s v="Sub-Pesquero"/>
    <x v="8"/>
    <x v="64"/>
    <n v="4956"/>
    <m/>
    <m/>
  </r>
  <r>
    <x v="2"/>
    <s v="Sub-Pesquero"/>
    <x v="8"/>
    <x v="64"/>
    <n v="5991"/>
    <m/>
    <m/>
  </r>
  <r>
    <x v="3"/>
    <s v="Sub-Pesquero"/>
    <x v="8"/>
    <x v="64"/>
    <n v="4366"/>
    <m/>
    <m/>
  </r>
  <r>
    <x v="4"/>
    <s v="Sub-Pesquero"/>
    <x v="8"/>
    <x v="64"/>
    <n v="4840"/>
    <m/>
    <m/>
  </r>
  <r>
    <x v="5"/>
    <s v="Sub-Pesquero"/>
    <x v="8"/>
    <x v="64"/>
    <n v="4238"/>
    <m/>
    <m/>
  </r>
  <r>
    <x v="6"/>
    <s v="Sub-Pesquero"/>
    <x v="8"/>
    <x v="64"/>
    <n v="4450"/>
    <m/>
    <m/>
  </r>
  <r>
    <x v="7"/>
    <s v="Sub-Pesquero"/>
    <x v="8"/>
    <x v="64"/>
    <n v="4629"/>
    <m/>
    <m/>
  </r>
  <r>
    <x v="8"/>
    <s v="Sub-Pesquero"/>
    <x v="8"/>
    <x v="64"/>
    <n v="2755"/>
    <m/>
    <m/>
  </r>
  <r>
    <x v="9"/>
    <s v="Sub-Pesquero"/>
    <x v="8"/>
    <x v="64"/>
    <n v="4164"/>
    <m/>
    <m/>
  </r>
  <r>
    <x v="10"/>
    <s v="Sub-Pesquero"/>
    <x v="8"/>
    <x v="64"/>
    <n v="2571"/>
    <m/>
    <m/>
  </r>
  <r>
    <x v="11"/>
    <s v="Sub-Pesquero"/>
    <x v="8"/>
    <x v="64"/>
    <n v="2279"/>
    <m/>
    <m/>
  </r>
  <r>
    <x v="12"/>
    <s v="Sub-Pesquero"/>
    <x v="8"/>
    <x v="64"/>
    <n v="2569"/>
    <m/>
    <m/>
  </r>
  <r>
    <x v="13"/>
    <s v="Sub-Pesquero"/>
    <x v="8"/>
    <x v="64"/>
    <n v="3051"/>
    <m/>
    <m/>
  </r>
  <r>
    <x v="14"/>
    <s v="Sub-Pesquero"/>
    <x v="8"/>
    <x v="64"/>
    <n v="3554"/>
    <m/>
    <m/>
  </r>
  <r>
    <x v="15"/>
    <s v="Sub-Pesquero"/>
    <x v="8"/>
    <x v="64"/>
    <n v="6649"/>
    <m/>
    <m/>
  </r>
  <r>
    <x v="16"/>
    <s v="Sub-Pesquero"/>
    <x v="8"/>
    <x v="64"/>
    <n v="2961"/>
    <m/>
    <m/>
  </r>
  <r>
    <x v="17"/>
    <s v="Sub-Pesquero"/>
    <x v="8"/>
    <x v="64"/>
    <n v="3050"/>
    <m/>
    <m/>
  </r>
  <r>
    <x v="0"/>
    <s v="Sub-Pesquero"/>
    <x v="8"/>
    <x v="65"/>
    <n v="3845"/>
    <m/>
    <m/>
  </r>
  <r>
    <x v="1"/>
    <s v="Sub-Pesquero"/>
    <x v="8"/>
    <x v="65"/>
    <n v="2689"/>
    <m/>
    <m/>
  </r>
  <r>
    <x v="2"/>
    <s v="Sub-Pesquero"/>
    <x v="8"/>
    <x v="65"/>
    <n v="2729"/>
    <m/>
    <m/>
  </r>
  <r>
    <x v="3"/>
    <s v="Sub-Pesquero"/>
    <x v="8"/>
    <x v="65"/>
    <n v="3357"/>
    <m/>
    <m/>
  </r>
  <r>
    <x v="4"/>
    <s v="Sub-Pesquero"/>
    <x v="8"/>
    <x v="65"/>
    <n v="3615"/>
    <m/>
    <m/>
  </r>
  <r>
    <x v="5"/>
    <s v="Sub-Pesquero"/>
    <x v="8"/>
    <x v="65"/>
    <n v="2062"/>
    <m/>
    <m/>
  </r>
  <r>
    <x v="6"/>
    <s v="Sub-Pesquero"/>
    <x v="8"/>
    <x v="65"/>
    <n v="2165"/>
    <m/>
    <m/>
  </r>
  <r>
    <x v="7"/>
    <s v="Sub-Pesquero"/>
    <x v="8"/>
    <x v="65"/>
    <n v="2272"/>
    <m/>
    <m/>
  </r>
  <r>
    <x v="8"/>
    <s v="Sub-Pesquero"/>
    <x v="8"/>
    <x v="65"/>
    <n v="3326"/>
    <m/>
    <m/>
  </r>
  <r>
    <x v="9"/>
    <s v="Sub-Pesquero"/>
    <x v="8"/>
    <x v="65"/>
    <n v="2991"/>
    <m/>
    <m/>
  </r>
  <r>
    <x v="10"/>
    <s v="Sub-Pesquero"/>
    <x v="8"/>
    <x v="65"/>
    <n v="1591"/>
    <m/>
    <m/>
  </r>
  <r>
    <x v="11"/>
    <s v="Sub-Pesquero"/>
    <x v="8"/>
    <x v="65"/>
    <n v="1234"/>
    <m/>
    <m/>
  </r>
  <r>
    <x v="12"/>
    <s v="Sub-Pesquero"/>
    <x v="8"/>
    <x v="65"/>
    <n v="4556"/>
    <m/>
    <m/>
  </r>
  <r>
    <x v="13"/>
    <s v="Sub-Pesquero"/>
    <x v="8"/>
    <x v="65"/>
    <n v="3136"/>
    <m/>
    <m/>
  </r>
  <r>
    <x v="14"/>
    <s v="Sub-Pesquero"/>
    <x v="8"/>
    <x v="65"/>
    <n v="3634"/>
    <m/>
    <m/>
  </r>
  <r>
    <x v="15"/>
    <s v="Sub-Pesquero"/>
    <x v="8"/>
    <x v="65"/>
    <n v="9803"/>
    <m/>
    <m/>
  </r>
  <r>
    <x v="16"/>
    <s v="Sub-Pesquero"/>
    <x v="8"/>
    <x v="65"/>
    <n v="8448"/>
    <m/>
    <m/>
  </r>
  <r>
    <x v="0"/>
    <s v="Sub-Pesquero"/>
    <x v="8"/>
    <x v="66"/>
    <n v="3486"/>
    <m/>
    <m/>
  </r>
  <r>
    <x v="1"/>
    <s v="Sub-Pesquero"/>
    <x v="8"/>
    <x v="66"/>
    <n v="2874"/>
    <m/>
    <m/>
  </r>
  <r>
    <x v="2"/>
    <s v="Sub-Pesquero"/>
    <x v="8"/>
    <x v="66"/>
    <n v="4198"/>
    <m/>
    <m/>
  </r>
  <r>
    <x v="3"/>
    <s v="Sub-Pesquero"/>
    <x v="8"/>
    <x v="66"/>
    <n v="3186"/>
    <m/>
    <m/>
  </r>
  <r>
    <x v="4"/>
    <s v="Sub-Pesquero"/>
    <x v="8"/>
    <x v="66"/>
    <n v="3768"/>
    <m/>
    <m/>
  </r>
  <r>
    <x v="5"/>
    <s v="Sub-Pesquero"/>
    <x v="8"/>
    <x v="66"/>
    <n v="4016"/>
    <m/>
    <m/>
  </r>
  <r>
    <x v="6"/>
    <s v="Sub-Pesquero"/>
    <x v="8"/>
    <x v="66"/>
    <n v="4217"/>
    <m/>
    <m/>
  </r>
  <r>
    <x v="7"/>
    <s v="Sub-Pesquero"/>
    <x v="8"/>
    <x v="66"/>
    <n v="4385"/>
    <m/>
    <m/>
  </r>
  <r>
    <x v="8"/>
    <s v="Sub-Pesquero"/>
    <x v="8"/>
    <x v="66"/>
    <n v="1745"/>
    <m/>
    <m/>
  </r>
  <r>
    <x v="9"/>
    <s v="Sub-Pesquero"/>
    <x v="8"/>
    <x v="66"/>
    <n v="1896"/>
    <m/>
    <m/>
  </r>
  <r>
    <x v="10"/>
    <s v="Sub-Pesquero"/>
    <x v="8"/>
    <x v="66"/>
    <n v="1431"/>
    <m/>
    <m/>
  </r>
  <r>
    <x v="11"/>
    <s v="Sub-Pesquero"/>
    <x v="8"/>
    <x v="66"/>
    <n v="884"/>
    <m/>
    <m/>
  </r>
  <r>
    <x v="12"/>
    <s v="Sub-Pesquero"/>
    <x v="8"/>
    <x v="66"/>
    <n v="2022"/>
    <m/>
    <m/>
  </r>
  <r>
    <x v="13"/>
    <s v="Sub-Pesquero"/>
    <x v="8"/>
    <x v="66"/>
    <n v="1742"/>
    <m/>
    <m/>
  </r>
  <r>
    <x v="14"/>
    <s v="Sub-Pesquero"/>
    <x v="8"/>
    <x v="66"/>
    <n v="2048"/>
    <m/>
    <m/>
  </r>
  <r>
    <x v="15"/>
    <s v="Sub-Pesquero"/>
    <x v="8"/>
    <x v="66"/>
    <n v="1547"/>
    <m/>
    <m/>
  </r>
  <r>
    <x v="16"/>
    <s v="Sub-Pesquero"/>
    <x v="8"/>
    <x v="66"/>
    <n v="2533"/>
    <m/>
    <m/>
  </r>
  <r>
    <x v="17"/>
    <s v="Sub-Pesquero"/>
    <x v="8"/>
    <x v="66"/>
    <n v="1017"/>
    <m/>
    <m/>
  </r>
  <r>
    <x v="18"/>
    <s v="Sub-Pesquero"/>
    <x v="8"/>
    <x v="66"/>
    <n v="2448"/>
    <m/>
    <m/>
  </r>
  <r>
    <x v="0"/>
    <s v="Sub-Pesquero"/>
    <x v="8"/>
    <x v="67"/>
    <n v="334"/>
    <m/>
    <m/>
  </r>
  <r>
    <x v="1"/>
    <s v="Sub-Pesquero"/>
    <x v="8"/>
    <x v="67"/>
    <n v="118"/>
    <m/>
    <m/>
  </r>
  <r>
    <x v="2"/>
    <s v="Sub-Pesquero"/>
    <x v="8"/>
    <x v="67"/>
    <n v="5818"/>
    <m/>
    <m/>
  </r>
  <r>
    <x v="3"/>
    <s v="Sub-Pesquero"/>
    <x v="8"/>
    <x v="67"/>
    <n v="9866"/>
    <m/>
    <m/>
  </r>
  <r>
    <x v="4"/>
    <s v="Sub-Pesquero"/>
    <x v="8"/>
    <x v="67"/>
    <n v="18314"/>
    <m/>
    <m/>
  </r>
  <r>
    <x v="5"/>
    <s v="Sub-Pesquero"/>
    <x v="8"/>
    <x v="67"/>
    <n v="106"/>
    <m/>
    <m/>
  </r>
  <r>
    <x v="6"/>
    <s v="Sub-Pesquero"/>
    <x v="8"/>
    <x v="67"/>
    <n v="111"/>
    <m/>
    <m/>
  </r>
  <r>
    <x v="7"/>
    <s v="Sub-Pesquero"/>
    <x v="8"/>
    <x v="67"/>
    <n v="4864"/>
    <m/>
    <m/>
  </r>
  <r>
    <x v="8"/>
    <s v="Sub-Pesquero"/>
    <x v="8"/>
    <x v="67"/>
    <n v="84"/>
    <m/>
    <m/>
  </r>
  <r>
    <x v="9"/>
    <s v="Sub-Pesquero"/>
    <x v="8"/>
    <x v="67"/>
    <n v="1144"/>
    <m/>
    <m/>
  </r>
  <r>
    <x v="10"/>
    <s v="Sub-Pesquero"/>
    <x v="8"/>
    <x v="67"/>
    <n v="280"/>
    <m/>
    <m/>
  </r>
  <r>
    <x v="11"/>
    <s v="Sub-Pesquero"/>
    <x v="8"/>
    <x v="67"/>
    <n v="42"/>
    <m/>
    <m/>
  </r>
  <r>
    <x v="12"/>
    <s v="Sub-Pesquero"/>
    <x v="8"/>
    <x v="67"/>
    <n v="13"/>
    <m/>
    <m/>
  </r>
  <r>
    <x v="13"/>
    <s v="Sub-Pesquero"/>
    <x v="8"/>
    <x v="67"/>
    <n v="84"/>
    <m/>
    <m/>
  </r>
  <r>
    <x v="14"/>
    <s v="Sub-Pesquero"/>
    <x v="8"/>
    <x v="67"/>
    <n v="97"/>
    <m/>
    <m/>
  </r>
  <r>
    <x v="15"/>
    <s v="Sub-Pesquero"/>
    <x v="8"/>
    <x v="67"/>
    <n v="846"/>
    <m/>
    <m/>
  </r>
  <r>
    <x v="16"/>
    <s v="Sub-Pesquero"/>
    <x v="8"/>
    <x v="67"/>
    <n v="1025"/>
    <m/>
    <m/>
  </r>
  <r>
    <x v="0"/>
    <s v="Sub-Pesquero"/>
    <x v="8"/>
    <x v="68"/>
    <n v="4537"/>
    <m/>
    <m/>
  </r>
  <r>
    <x v="1"/>
    <s v="Sub-Pesquero"/>
    <x v="8"/>
    <x v="68"/>
    <n v="1085"/>
    <m/>
    <m/>
  </r>
  <r>
    <x v="2"/>
    <s v="Sub-Pesquero"/>
    <x v="8"/>
    <x v="68"/>
    <n v="1315"/>
    <m/>
    <m/>
  </r>
  <r>
    <x v="3"/>
    <s v="Sub-Pesquero"/>
    <x v="8"/>
    <x v="68"/>
    <n v="4364"/>
    <m/>
    <m/>
  </r>
  <r>
    <x v="4"/>
    <s v="Sub-Pesquero"/>
    <x v="8"/>
    <x v="68"/>
    <n v="3154"/>
    <m/>
    <m/>
  </r>
  <r>
    <x v="5"/>
    <s v="Sub-Pesquero"/>
    <x v="8"/>
    <x v="68"/>
    <n v="5620"/>
    <m/>
    <m/>
  </r>
  <r>
    <x v="6"/>
    <s v="Sub-Pesquero"/>
    <x v="8"/>
    <x v="68"/>
    <n v="6069"/>
    <m/>
    <m/>
  </r>
  <r>
    <x v="7"/>
    <s v="Sub-Pesquero"/>
    <x v="8"/>
    <x v="68"/>
    <n v="6494"/>
    <m/>
    <m/>
  </r>
  <r>
    <x v="8"/>
    <s v="Sub-Pesquero"/>
    <x v="8"/>
    <x v="68"/>
    <n v="4013"/>
    <m/>
    <m/>
  </r>
  <r>
    <x v="9"/>
    <s v="Sub-Pesquero"/>
    <x v="8"/>
    <x v="68"/>
    <n v="2800"/>
    <m/>
    <m/>
  </r>
  <r>
    <x v="10"/>
    <s v="Sub-Pesquero"/>
    <x v="8"/>
    <x v="68"/>
    <n v="36"/>
    <m/>
    <m/>
  </r>
  <r>
    <x v="11"/>
    <s v="Sub-Pesquero"/>
    <x v="8"/>
    <x v="68"/>
    <n v="24"/>
    <m/>
    <m/>
  </r>
  <r>
    <x v="14"/>
    <s v="Sub-Pesquero"/>
    <x v="8"/>
    <x v="68"/>
    <n v="691"/>
    <m/>
    <m/>
  </r>
  <r>
    <x v="15"/>
    <s v="Sub-Pesquero"/>
    <x v="8"/>
    <x v="68"/>
    <n v="494"/>
    <m/>
    <m/>
  </r>
  <r>
    <x v="16"/>
    <s v="Sub-Pesquero"/>
    <x v="8"/>
    <x v="68"/>
    <n v="685"/>
    <m/>
    <m/>
  </r>
  <r>
    <x v="17"/>
    <s v="Sub-Pesquero"/>
    <x v="8"/>
    <x v="68"/>
    <n v="1314"/>
    <m/>
    <m/>
  </r>
  <r>
    <x v="18"/>
    <s v="Sub-Pesquero"/>
    <x v="8"/>
    <x v="68"/>
    <n v="1215"/>
    <m/>
    <m/>
  </r>
  <r>
    <x v="0"/>
    <s v="Sub-Pesquero"/>
    <x v="8"/>
    <x v="69"/>
    <n v="2111"/>
    <m/>
    <m/>
  </r>
  <r>
    <x v="1"/>
    <s v="Sub-Pesquero"/>
    <x v="8"/>
    <x v="69"/>
    <n v="1990"/>
    <m/>
    <m/>
  </r>
  <r>
    <x v="2"/>
    <s v="Sub-Pesquero"/>
    <x v="8"/>
    <x v="69"/>
    <n v="1746"/>
    <m/>
    <m/>
  </r>
  <r>
    <x v="3"/>
    <s v="Sub-Pesquero"/>
    <x v="8"/>
    <x v="69"/>
    <n v="1408"/>
    <m/>
    <m/>
  </r>
  <r>
    <x v="4"/>
    <s v="Sub-Pesquero"/>
    <x v="8"/>
    <x v="69"/>
    <n v="1883"/>
    <m/>
    <m/>
  </r>
  <r>
    <x v="5"/>
    <s v="Sub-Pesquero"/>
    <x v="8"/>
    <x v="69"/>
    <n v="898"/>
    <m/>
    <m/>
  </r>
  <r>
    <x v="6"/>
    <s v="Sub-Pesquero"/>
    <x v="8"/>
    <x v="69"/>
    <n v="943"/>
    <m/>
    <m/>
  </r>
  <r>
    <x v="7"/>
    <s v="Sub-Pesquero"/>
    <x v="8"/>
    <x v="69"/>
    <n v="3949"/>
    <m/>
    <m/>
  </r>
  <r>
    <x v="8"/>
    <s v="Sub-Pesquero"/>
    <x v="8"/>
    <x v="69"/>
    <n v="2594"/>
    <m/>
    <m/>
  </r>
  <r>
    <x v="9"/>
    <s v="Sub-Pesquero"/>
    <x v="8"/>
    <x v="69"/>
    <n v="1235"/>
    <m/>
    <m/>
  </r>
  <r>
    <x v="10"/>
    <s v="Sub-Pesquero"/>
    <x v="8"/>
    <x v="69"/>
    <n v="604"/>
    <m/>
    <m/>
  </r>
  <r>
    <x v="11"/>
    <s v="Sub-Pesquero"/>
    <x v="8"/>
    <x v="69"/>
    <n v="513"/>
    <m/>
    <m/>
  </r>
  <r>
    <x v="12"/>
    <s v="Sub-Pesquero"/>
    <x v="8"/>
    <x v="69"/>
    <n v="1923"/>
    <m/>
    <m/>
  </r>
  <r>
    <x v="13"/>
    <s v="Sub-Pesquero"/>
    <x v="8"/>
    <x v="69"/>
    <n v="1738"/>
    <m/>
    <m/>
  </r>
  <r>
    <x v="14"/>
    <s v="Sub-Pesquero"/>
    <x v="8"/>
    <x v="69"/>
    <n v="2128"/>
    <m/>
    <m/>
  </r>
  <r>
    <x v="15"/>
    <s v="Sub-Pesquero"/>
    <x v="8"/>
    <x v="69"/>
    <n v="1083"/>
    <m/>
    <m/>
  </r>
  <r>
    <x v="16"/>
    <s v="Sub-Pesquero"/>
    <x v="8"/>
    <x v="69"/>
    <n v="1567"/>
    <m/>
    <m/>
  </r>
  <r>
    <x v="17"/>
    <s v="Sub-Pesquero"/>
    <x v="8"/>
    <x v="69"/>
    <n v="541"/>
    <m/>
    <m/>
  </r>
  <r>
    <x v="18"/>
    <s v="Sub-Pesquero"/>
    <x v="8"/>
    <x v="69"/>
    <n v="295"/>
    <m/>
    <m/>
  </r>
  <r>
    <x v="0"/>
    <s v="Sub-Pesquero"/>
    <x v="8"/>
    <x v="70"/>
    <n v="6174"/>
    <m/>
    <m/>
  </r>
  <r>
    <x v="1"/>
    <s v="Sub-Pesquero"/>
    <x v="8"/>
    <x v="70"/>
    <n v="6428"/>
    <m/>
    <m/>
  </r>
  <r>
    <x v="2"/>
    <s v="Sub-Pesquero"/>
    <x v="8"/>
    <x v="70"/>
    <n v="5726"/>
    <m/>
    <m/>
  </r>
  <r>
    <x v="3"/>
    <s v="Sub-Pesquero"/>
    <x v="8"/>
    <x v="70"/>
    <n v="6148"/>
    <m/>
    <m/>
  </r>
  <r>
    <x v="4"/>
    <s v="Sub-Pesquero"/>
    <x v="8"/>
    <x v="70"/>
    <n v="6864"/>
    <m/>
    <m/>
  </r>
  <r>
    <x v="5"/>
    <s v="Sub-Pesquero"/>
    <x v="8"/>
    <x v="70"/>
    <n v="2186"/>
    <m/>
    <m/>
  </r>
  <r>
    <x v="6"/>
    <s v="Sub-Pesquero"/>
    <x v="8"/>
    <x v="70"/>
    <n v="2295"/>
    <m/>
    <m/>
  </r>
  <r>
    <x v="7"/>
    <s v="Sub-Pesquero"/>
    <x v="8"/>
    <x v="70"/>
    <n v="8018"/>
    <m/>
    <m/>
  </r>
  <r>
    <x v="8"/>
    <s v="Sub-Pesquero"/>
    <x v="8"/>
    <x v="70"/>
    <n v="8679"/>
    <m/>
    <m/>
  </r>
  <r>
    <x v="9"/>
    <s v="Sub-Pesquero"/>
    <x v="8"/>
    <x v="70"/>
    <n v="4217"/>
    <m/>
    <m/>
  </r>
  <r>
    <x v="10"/>
    <s v="Sub-Pesquero"/>
    <x v="8"/>
    <x v="70"/>
    <n v="2208"/>
    <m/>
    <m/>
  </r>
  <r>
    <x v="11"/>
    <s v="Sub-Pesquero"/>
    <x v="8"/>
    <x v="70"/>
    <n v="805"/>
    <m/>
    <m/>
  </r>
  <r>
    <x v="12"/>
    <s v="Sub-Pesquero"/>
    <x v="8"/>
    <x v="70"/>
    <n v="9114"/>
    <m/>
    <m/>
  </r>
  <r>
    <x v="13"/>
    <s v="Sub-Pesquero"/>
    <x v="8"/>
    <x v="70"/>
    <n v="4553"/>
    <m/>
    <m/>
  </r>
  <r>
    <x v="14"/>
    <s v="Sub-Pesquero"/>
    <x v="8"/>
    <x v="70"/>
    <n v="1595"/>
    <m/>
    <m/>
  </r>
  <r>
    <x v="15"/>
    <s v="Sub-Pesquero"/>
    <x v="8"/>
    <x v="70"/>
    <n v="5028"/>
    <m/>
    <m/>
  </r>
  <r>
    <x v="16"/>
    <s v="Sub-Pesquero"/>
    <x v="8"/>
    <x v="70"/>
    <n v="6007"/>
    <m/>
    <m/>
  </r>
  <r>
    <x v="0"/>
    <s v="Sub-Pesquero"/>
    <x v="8"/>
    <x v="71"/>
    <n v="32883"/>
    <m/>
    <m/>
  </r>
  <r>
    <x v="1"/>
    <s v="Sub-Pesquero"/>
    <x v="8"/>
    <x v="71"/>
    <n v="27981"/>
    <m/>
    <m/>
  </r>
  <r>
    <x v="2"/>
    <s v="Sub-Pesquero"/>
    <x v="8"/>
    <x v="71"/>
    <n v="16834"/>
    <m/>
    <m/>
  </r>
  <r>
    <x v="3"/>
    <s v="Sub-Pesquero"/>
    <x v="8"/>
    <x v="71"/>
    <n v="44709"/>
    <m/>
    <m/>
  </r>
  <r>
    <x v="4"/>
    <s v="Sub-Pesquero"/>
    <x v="8"/>
    <x v="71"/>
    <n v="25035"/>
    <m/>
    <m/>
  </r>
  <r>
    <x v="5"/>
    <s v="Sub-Pesquero"/>
    <x v="8"/>
    <x v="71"/>
    <n v="44725"/>
    <m/>
    <m/>
  </r>
  <r>
    <x v="6"/>
    <s v="Sub-Pesquero"/>
    <x v="8"/>
    <x v="71"/>
    <n v="45850"/>
    <m/>
    <m/>
  </r>
  <r>
    <x v="7"/>
    <s v="Sub-Pesquero"/>
    <x v="8"/>
    <x v="71"/>
    <n v="53570"/>
    <m/>
    <m/>
  </r>
  <r>
    <x v="8"/>
    <s v="Sub-Pesquero"/>
    <x v="8"/>
    <x v="71"/>
    <n v="9062"/>
    <m/>
    <m/>
  </r>
  <r>
    <x v="9"/>
    <s v="Sub-Pesquero"/>
    <x v="8"/>
    <x v="71"/>
    <n v="13586"/>
    <m/>
    <m/>
  </r>
  <r>
    <x v="10"/>
    <s v="Sub-Pesquero"/>
    <x v="8"/>
    <x v="71"/>
    <n v="3456"/>
    <m/>
    <m/>
  </r>
  <r>
    <x v="11"/>
    <s v="Sub-Pesquero"/>
    <x v="8"/>
    <x v="71"/>
    <n v="3449"/>
    <m/>
    <m/>
  </r>
  <r>
    <x v="12"/>
    <s v="Sub-Pesquero"/>
    <x v="8"/>
    <x v="71"/>
    <n v="64191"/>
    <m/>
    <m/>
  </r>
  <r>
    <x v="13"/>
    <s v="Sub-Pesquero"/>
    <x v="8"/>
    <x v="71"/>
    <n v="27671"/>
    <m/>
    <m/>
  </r>
  <r>
    <x v="14"/>
    <s v="Sub-Pesquero"/>
    <x v="8"/>
    <x v="71"/>
    <n v="20307"/>
    <m/>
    <m/>
  </r>
  <r>
    <x v="15"/>
    <s v="Sub-Pesquero"/>
    <x v="8"/>
    <x v="71"/>
    <n v="12687"/>
    <m/>
    <m/>
  </r>
  <r>
    <x v="16"/>
    <s v="Sub-Pesquero"/>
    <x v="8"/>
    <x v="71"/>
    <n v="13080"/>
    <m/>
    <m/>
  </r>
  <r>
    <x v="0"/>
    <s v="Sub-Pesquero"/>
    <x v="8"/>
    <x v="72"/>
    <n v="138780"/>
    <m/>
    <m/>
  </r>
  <r>
    <x v="1"/>
    <s v="Sub-Pesquero"/>
    <x v="8"/>
    <x v="72"/>
    <n v="186060"/>
    <m/>
    <m/>
  </r>
  <r>
    <x v="2"/>
    <s v="Sub-Pesquero"/>
    <x v="8"/>
    <x v="72"/>
    <n v="160549"/>
    <m/>
    <m/>
  </r>
  <r>
    <x v="3"/>
    <s v="Sub-Pesquero"/>
    <x v="8"/>
    <x v="72"/>
    <n v="73534"/>
    <m/>
    <m/>
  </r>
  <r>
    <x v="4"/>
    <s v="Sub-Pesquero"/>
    <x v="8"/>
    <x v="72"/>
    <n v="178585"/>
    <m/>
    <m/>
  </r>
  <r>
    <x v="5"/>
    <s v="Sub-Pesquero"/>
    <x v="8"/>
    <x v="72"/>
    <n v="158125"/>
    <m/>
    <m/>
  </r>
  <r>
    <x v="6"/>
    <s v="Sub-Pesquero"/>
    <x v="8"/>
    <x v="72"/>
    <n v="150500"/>
    <m/>
    <m/>
  </r>
  <r>
    <x v="7"/>
    <s v="Sub-Pesquero"/>
    <x v="8"/>
    <x v="72"/>
    <n v="200232"/>
    <m/>
    <m/>
  </r>
  <r>
    <x v="8"/>
    <s v="Sub-Pesquero"/>
    <x v="8"/>
    <x v="72"/>
    <n v="108570"/>
    <m/>
    <m/>
  </r>
  <r>
    <x v="9"/>
    <s v="Sub-Pesquero"/>
    <x v="8"/>
    <x v="72"/>
    <n v="63426"/>
    <m/>
    <m/>
  </r>
  <r>
    <x v="10"/>
    <s v="Sub-Pesquero"/>
    <x v="8"/>
    <x v="72"/>
    <n v="42395"/>
    <m/>
    <m/>
  </r>
  <r>
    <x v="11"/>
    <s v="Sub-Pesquero"/>
    <x v="8"/>
    <x v="72"/>
    <n v="13055"/>
    <m/>
    <m/>
  </r>
  <r>
    <x v="12"/>
    <s v="Sub-Pesquero"/>
    <x v="8"/>
    <x v="72"/>
    <n v="48271"/>
    <m/>
    <m/>
  </r>
  <r>
    <x v="13"/>
    <s v="Sub-Pesquero"/>
    <x v="8"/>
    <x v="72"/>
    <n v="22511"/>
    <m/>
    <m/>
  </r>
  <r>
    <x v="14"/>
    <s v="Sub-Pesquero"/>
    <x v="8"/>
    <x v="72"/>
    <n v="47356"/>
    <m/>
    <m/>
  </r>
  <r>
    <x v="15"/>
    <s v="Sub-Pesquero"/>
    <x v="8"/>
    <x v="72"/>
    <n v="41905"/>
    <m/>
    <m/>
  </r>
  <r>
    <x v="16"/>
    <s v="Sub-Pesquero"/>
    <x v="8"/>
    <x v="72"/>
    <n v="49843"/>
    <m/>
    <m/>
  </r>
  <r>
    <x v="17"/>
    <s v="Sub-Pesquero"/>
    <x v="8"/>
    <x v="72"/>
    <n v="50185"/>
    <m/>
    <m/>
  </r>
  <r>
    <x v="18"/>
    <s v="Sub-Pesquero"/>
    <x v="8"/>
    <x v="72"/>
    <n v="63106"/>
    <m/>
    <m/>
  </r>
  <r>
    <x v="0"/>
    <s v="Sub-Pesquero"/>
    <x v="8"/>
    <x v="73"/>
    <n v="100591"/>
    <m/>
    <m/>
  </r>
  <r>
    <x v="1"/>
    <s v="Sub-Pesquero"/>
    <x v="8"/>
    <x v="73"/>
    <n v="139911"/>
    <m/>
    <m/>
  </r>
  <r>
    <x v="2"/>
    <s v="Sub-Pesquero"/>
    <x v="8"/>
    <x v="73"/>
    <n v="86372"/>
    <m/>
    <m/>
  </r>
  <r>
    <x v="3"/>
    <s v="Sub-Pesquero"/>
    <x v="8"/>
    <x v="73"/>
    <n v="68309"/>
    <m/>
    <m/>
  </r>
  <r>
    <x v="4"/>
    <s v="Sub-Pesquero"/>
    <x v="8"/>
    <x v="73"/>
    <n v="106463"/>
    <m/>
    <m/>
  </r>
  <r>
    <x v="5"/>
    <s v="Sub-Pesquero"/>
    <x v="8"/>
    <x v="73"/>
    <n v="86395"/>
    <m/>
    <m/>
  </r>
  <r>
    <x v="6"/>
    <s v="Sub-Pesquero"/>
    <x v="8"/>
    <x v="73"/>
    <n v="90715"/>
    <m/>
    <m/>
  </r>
  <r>
    <x v="7"/>
    <s v="Sub-Pesquero"/>
    <x v="8"/>
    <x v="73"/>
    <n v="105725"/>
    <m/>
    <m/>
  </r>
  <r>
    <x v="8"/>
    <s v="Sub-Pesquero"/>
    <x v="8"/>
    <x v="73"/>
    <n v="132827"/>
    <m/>
    <m/>
  </r>
  <r>
    <x v="9"/>
    <s v="Sub-Pesquero"/>
    <x v="8"/>
    <x v="73"/>
    <n v="86113"/>
    <m/>
    <m/>
  </r>
  <r>
    <x v="10"/>
    <s v="Sub-Pesquero"/>
    <x v="8"/>
    <x v="73"/>
    <n v="60133"/>
    <m/>
    <m/>
  </r>
  <r>
    <x v="11"/>
    <s v="Sub-Pesquero"/>
    <x v="8"/>
    <x v="73"/>
    <n v="43997"/>
    <m/>
    <m/>
  </r>
  <r>
    <x v="12"/>
    <s v="Sub-Pesquero"/>
    <x v="8"/>
    <x v="73"/>
    <n v="188818"/>
    <m/>
    <m/>
  </r>
  <r>
    <x v="13"/>
    <s v="Sub-Pesquero"/>
    <x v="8"/>
    <x v="73"/>
    <n v="75076"/>
    <m/>
    <m/>
  </r>
  <r>
    <x v="14"/>
    <s v="Sub-Pesquero"/>
    <x v="8"/>
    <x v="73"/>
    <n v="125174"/>
    <m/>
    <m/>
  </r>
  <r>
    <x v="15"/>
    <s v="Sub-Pesquero"/>
    <x v="8"/>
    <x v="73"/>
    <n v="23192"/>
    <m/>
    <m/>
  </r>
  <r>
    <x v="16"/>
    <s v="Sub-Pesquero"/>
    <x v="8"/>
    <x v="73"/>
    <n v="37311"/>
    <m/>
    <m/>
  </r>
  <r>
    <x v="17"/>
    <s v="Sub-Pesquero"/>
    <x v="8"/>
    <x v="73"/>
    <n v="53218"/>
    <m/>
    <m/>
  </r>
  <r>
    <x v="18"/>
    <s v="Sub-Pesquero"/>
    <x v="8"/>
    <x v="73"/>
    <n v="74202"/>
    <m/>
    <m/>
  </r>
  <r>
    <x v="0"/>
    <s v="Sub-Pesquero"/>
    <x v="9"/>
    <x v="59"/>
    <n v="12074"/>
    <m/>
    <m/>
  </r>
  <r>
    <x v="1"/>
    <s v="Sub-Pesquero"/>
    <x v="9"/>
    <x v="59"/>
    <n v="11046"/>
    <m/>
    <m/>
  </r>
  <r>
    <x v="2"/>
    <s v="Sub-Pesquero"/>
    <x v="9"/>
    <x v="59"/>
    <n v="9890"/>
    <m/>
    <m/>
  </r>
  <r>
    <x v="3"/>
    <s v="Sub-Pesquero"/>
    <x v="9"/>
    <x v="59"/>
    <n v="9367"/>
    <m/>
    <m/>
  </r>
  <r>
    <x v="4"/>
    <s v="Sub-Pesquero"/>
    <x v="9"/>
    <x v="59"/>
    <n v="10672"/>
    <m/>
    <m/>
  </r>
  <r>
    <x v="5"/>
    <s v="Sub-Pesquero"/>
    <x v="9"/>
    <x v="59"/>
    <n v="1090"/>
    <m/>
    <m/>
  </r>
  <r>
    <x v="6"/>
    <s v="Sub-Pesquero"/>
    <x v="9"/>
    <x v="59"/>
    <n v="1177"/>
    <m/>
    <m/>
  </r>
  <r>
    <x v="7"/>
    <s v="Sub-Pesquero"/>
    <x v="9"/>
    <x v="59"/>
    <n v="7808"/>
    <m/>
    <m/>
  </r>
  <r>
    <x v="8"/>
    <s v="Sub-Pesquero"/>
    <x v="9"/>
    <x v="59"/>
    <n v="5905"/>
    <m/>
    <m/>
  </r>
  <r>
    <x v="9"/>
    <s v="Sub-Pesquero"/>
    <x v="9"/>
    <x v="59"/>
    <n v="8471"/>
    <m/>
    <m/>
  </r>
  <r>
    <x v="10"/>
    <s v="Sub-Pesquero"/>
    <x v="9"/>
    <x v="59"/>
    <n v="6821"/>
    <m/>
    <m/>
  </r>
  <r>
    <x v="11"/>
    <s v="Sub-Pesquero"/>
    <x v="9"/>
    <x v="59"/>
    <n v="348"/>
    <m/>
    <m/>
  </r>
  <r>
    <x v="12"/>
    <s v="Sub-Pesquero"/>
    <x v="9"/>
    <x v="59"/>
    <n v="3862"/>
    <m/>
    <m/>
  </r>
  <r>
    <x v="13"/>
    <s v="Sub-Pesquero"/>
    <x v="9"/>
    <x v="59"/>
    <n v="488"/>
    <m/>
    <m/>
  </r>
  <r>
    <x v="14"/>
    <s v="Sub-Pesquero"/>
    <x v="9"/>
    <x v="59"/>
    <n v="3062"/>
    <m/>
    <m/>
  </r>
  <r>
    <x v="15"/>
    <s v="Sub-Pesquero"/>
    <x v="9"/>
    <x v="59"/>
    <n v="6529"/>
    <m/>
    <m/>
  </r>
  <r>
    <x v="16"/>
    <s v="Sub-Pesquero"/>
    <x v="9"/>
    <x v="59"/>
    <n v="9537"/>
    <m/>
    <m/>
  </r>
  <r>
    <x v="17"/>
    <s v="Sub-Pesquero"/>
    <x v="9"/>
    <x v="59"/>
    <n v="4699"/>
    <m/>
    <m/>
  </r>
  <r>
    <x v="18"/>
    <s v="Sub-Pesquero"/>
    <x v="9"/>
    <x v="59"/>
    <n v="17395"/>
    <m/>
    <m/>
  </r>
  <r>
    <x v="0"/>
    <s v="Sub-Pesquero"/>
    <x v="9"/>
    <x v="74"/>
    <n v="2018"/>
    <m/>
    <m/>
  </r>
  <r>
    <x v="1"/>
    <s v="Sub-Pesquero"/>
    <x v="9"/>
    <x v="74"/>
    <n v="1568"/>
    <m/>
    <m/>
  </r>
  <r>
    <x v="2"/>
    <s v="Sub-Pesquero"/>
    <x v="9"/>
    <x v="74"/>
    <n v="1847"/>
    <m/>
    <m/>
  </r>
  <r>
    <x v="3"/>
    <s v="Sub-Pesquero"/>
    <x v="9"/>
    <x v="74"/>
    <n v="991"/>
    <m/>
    <m/>
  </r>
  <r>
    <x v="4"/>
    <s v="Sub-Pesquero"/>
    <x v="9"/>
    <x v="74"/>
    <n v="1157"/>
    <m/>
    <m/>
  </r>
  <r>
    <x v="5"/>
    <s v="Sub-Pesquero"/>
    <x v="9"/>
    <x v="74"/>
    <n v="952"/>
    <m/>
    <m/>
  </r>
  <r>
    <x v="6"/>
    <s v="Sub-Pesquero"/>
    <x v="9"/>
    <x v="74"/>
    <n v="1028"/>
    <m/>
    <m/>
  </r>
  <r>
    <x v="7"/>
    <s v="Sub-Pesquero"/>
    <x v="9"/>
    <x v="74"/>
    <n v="779"/>
    <m/>
    <m/>
  </r>
  <r>
    <x v="8"/>
    <s v="Sub-Pesquero"/>
    <x v="9"/>
    <x v="74"/>
    <n v="1286"/>
    <m/>
    <m/>
  </r>
  <r>
    <x v="9"/>
    <s v="Sub-Pesquero"/>
    <x v="9"/>
    <x v="74"/>
    <n v="2191"/>
    <m/>
    <m/>
  </r>
  <r>
    <x v="10"/>
    <s v="Sub-Pesquero"/>
    <x v="9"/>
    <x v="74"/>
    <n v="1196"/>
    <m/>
    <m/>
  </r>
  <r>
    <x v="11"/>
    <s v="Sub-Pesquero"/>
    <x v="9"/>
    <x v="74"/>
    <n v="428"/>
    <m/>
    <m/>
  </r>
  <r>
    <x v="12"/>
    <s v="Sub-Pesquero"/>
    <x v="9"/>
    <x v="74"/>
    <n v="410"/>
    <m/>
    <m/>
  </r>
  <r>
    <x v="13"/>
    <s v="Sub-Pesquero"/>
    <x v="9"/>
    <x v="74"/>
    <n v="185"/>
    <m/>
    <m/>
  </r>
  <r>
    <x v="14"/>
    <s v="Sub-Pesquero"/>
    <x v="9"/>
    <x v="74"/>
    <n v="345"/>
    <m/>
    <m/>
  </r>
  <r>
    <x v="15"/>
    <s v="Sub-Pesquero"/>
    <x v="9"/>
    <x v="74"/>
    <n v="511"/>
    <m/>
    <m/>
  </r>
  <r>
    <x v="16"/>
    <s v="Sub-Pesquero"/>
    <x v="9"/>
    <x v="74"/>
    <n v="899"/>
    <m/>
    <m/>
  </r>
  <r>
    <x v="17"/>
    <s v="Sub-Pesquero"/>
    <x v="9"/>
    <x v="74"/>
    <n v="888"/>
    <m/>
    <m/>
  </r>
  <r>
    <x v="18"/>
    <s v="Sub-Pesquero"/>
    <x v="9"/>
    <x v="74"/>
    <n v="1500"/>
    <m/>
    <m/>
  </r>
  <r>
    <x v="0"/>
    <s v="Sub-Pesquero"/>
    <x v="9"/>
    <x v="75"/>
    <n v="12543"/>
    <m/>
    <m/>
  </r>
  <r>
    <x v="1"/>
    <s v="Sub-Pesquero"/>
    <x v="9"/>
    <x v="75"/>
    <n v="15367"/>
    <m/>
    <m/>
  </r>
  <r>
    <x v="2"/>
    <s v="Sub-Pesquero"/>
    <x v="9"/>
    <x v="75"/>
    <n v="17896"/>
    <m/>
    <m/>
  </r>
  <r>
    <x v="3"/>
    <s v="Sub-Pesquero"/>
    <x v="9"/>
    <x v="75"/>
    <n v="9163"/>
    <m/>
    <m/>
  </r>
  <r>
    <x v="4"/>
    <s v="Sub-Pesquero"/>
    <x v="9"/>
    <x v="75"/>
    <n v="10226"/>
    <m/>
    <m/>
  </r>
  <r>
    <x v="5"/>
    <s v="Sub-Pesquero"/>
    <x v="9"/>
    <x v="75"/>
    <n v="9600"/>
    <m/>
    <m/>
  </r>
  <r>
    <x v="6"/>
    <s v="Sub-Pesquero"/>
    <x v="9"/>
    <x v="75"/>
    <n v="10368"/>
    <m/>
    <m/>
  </r>
  <r>
    <x v="7"/>
    <s v="Sub-Pesquero"/>
    <x v="9"/>
    <x v="75"/>
    <n v="19893"/>
    <m/>
    <m/>
  </r>
  <r>
    <x v="8"/>
    <s v="Sub-Pesquero"/>
    <x v="9"/>
    <x v="75"/>
    <n v="10546"/>
    <m/>
    <m/>
  </r>
  <r>
    <x v="9"/>
    <s v="Sub-Pesquero"/>
    <x v="9"/>
    <x v="75"/>
    <n v="17205"/>
    <m/>
    <m/>
  </r>
  <r>
    <x v="10"/>
    <s v="Sub-Pesquero"/>
    <x v="9"/>
    <x v="75"/>
    <n v="3887"/>
    <m/>
    <m/>
  </r>
  <r>
    <x v="11"/>
    <s v="Sub-Pesquero"/>
    <x v="9"/>
    <x v="75"/>
    <n v="3340"/>
    <m/>
    <m/>
  </r>
  <r>
    <x v="12"/>
    <s v="Sub-Pesquero"/>
    <x v="9"/>
    <x v="75"/>
    <n v="8288"/>
    <m/>
    <m/>
  </r>
  <r>
    <x v="13"/>
    <s v="Sub-Pesquero"/>
    <x v="9"/>
    <x v="75"/>
    <n v="1867"/>
    <m/>
    <m/>
  </r>
  <r>
    <x v="14"/>
    <s v="Sub-Pesquero"/>
    <x v="9"/>
    <x v="75"/>
    <n v="3894"/>
    <m/>
    <m/>
  </r>
  <r>
    <x v="15"/>
    <s v="Sub-Pesquero"/>
    <x v="9"/>
    <x v="75"/>
    <n v="20217"/>
    <m/>
    <m/>
  </r>
  <r>
    <x v="16"/>
    <s v="Sub-Pesquero"/>
    <x v="9"/>
    <x v="75"/>
    <n v="15270"/>
    <m/>
    <m/>
  </r>
  <r>
    <x v="17"/>
    <s v="Sub-Pesquero"/>
    <x v="9"/>
    <x v="75"/>
    <n v="12533"/>
    <m/>
    <m/>
  </r>
  <r>
    <x v="18"/>
    <s v="Sub-Pesquero"/>
    <x v="9"/>
    <x v="75"/>
    <n v="2720"/>
    <m/>
    <m/>
  </r>
  <r>
    <x v="0"/>
    <s v="Sub-Pesquero"/>
    <x v="9"/>
    <x v="76"/>
    <n v="2908"/>
    <m/>
    <m/>
  </r>
  <r>
    <x v="1"/>
    <s v="Sub-Pesquero"/>
    <x v="9"/>
    <x v="76"/>
    <n v="1771"/>
    <m/>
    <m/>
  </r>
  <r>
    <x v="2"/>
    <s v="Sub-Pesquero"/>
    <x v="9"/>
    <x v="76"/>
    <n v="953"/>
    <m/>
    <m/>
  </r>
  <r>
    <x v="3"/>
    <s v="Sub-Pesquero"/>
    <x v="9"/>
    <x v="76"/>
    <n v="1873"/>
    <m/>
    <m/>
  </r>
  <r>
    <x v="4"/>
    <s v="Sub-Pesquero"/>
    <x v="9"/>
    <x v="76"/>
    <n v="1832"/>
    <m/>
    <m/>
  </r>
  <r>
    <x v="5"/>
    <s v="Sub-Pesquero"/>
    <x v="9"/>
    <x v="76"/>
    <n v="1001"/>
    <m/>
    <m/>
  </r>
  <r>
    <x v="6"/>
    <s v="Sub-Pesquero"/>
    <x v="9"/>
    <x v="76"/>
    <n v="1081"/>
    <m/>
    <m/>
  </r>
  <r>
    <x v="7"/>
    <s v="Sub-Pesquero"/>
    <x v="9"/>
    <x v="76"/>
    <n v="1576"/>
    <m/>
    <m/>
  </r>
  <r>
    <x v="8"/>
    <s v="Sub-Pesquero"/>
    <x v="9"/>
    <x v="76"/>
    <n v="1511"/>
    <m/>
    <m/>
  </r>
  <r>
    <x v="9"/>
    <s v="Sub-Pesquero"/>
    <x v="9"/>
    <x v="76"/>
    <n v="1695"/>
    <m/>
    <m/>
  </r>
  <r>
    <x v="10"/>
    <s v="Sub-Pesquero"/>
    <x v="9"/>
    <x v="76"/>
    <n v="1450"/>
    <m/>
    <m/>
  </r>
  <r>
    <x v="11"/>
    <s v="Sub-Pesquero"/>
    <x v="9"/>
    <x v="76"/>
    <n v="1111"/>
    <m/>
    <m/>
  </r>
  <r>
    <x v="12"/>
    <s v="Sub-Pesquero"/>
    <x v="9"/>
    <x v="76"/>
    <n v="1558"/>
    <m/>
    <m/>
  </r>
  <r>
    <x v="13"/>
    <s v="Sub-Pesquero"/>
    <x v="9"/>
    <x v="76"/>
    <n v="673"/>
    <m/>
    <m/>
  </r>
  <r>
    <x v="14"/>
    <s v="Sub-Pesquero"/>
    <x v="9"/>
    <x v="76"/>
    <n v="1085"/>
    <m/>
    <m/>
  </r>
  <r>
    <x v="15"/>
    <s v="Sub-Pesquero"/>
    <x v="9"/>
    <x v="76"/>
    <n v="1699"/>
    <m/>
    <m/>
  </r>
  <r>
    <x v="16"/>
    <s v="Sub-Pesquero"/>
    <x v="9"/>
    <x v="76"/>
    <n v="2961"/>
    <m/>
    <m/>
  </r>
  <r>
    <x v="17"/>
    <s v="Sub-Pesquero"/>
    <x v="9"/>
    <x v="76"/>
    <n v="1752"/>
    <m/>
    <m/>
  </r>
  <r>
    <x v="18"/>
    <s v="Sub-Pesquero"/>
    <x v="9"/>
    <x v="76"/>
    <n v="1802"/>
    <m/>
    <m/>
  </r>
  <r>
    <x v="0"/>
    <s v="Sub-Pesquero"/>
    <x v="9"/>
    <x v="77"/>
    <n v="2615"/>
    <m/>
    <m/>
  </r>
  <r>
    <x v="1"/>
    <s v="Sub-Pesquero"/>
    <x v="9"/>
    <x v="77"/>
    <n v="3029"/>
    <m/>
    <m/>
  </r>
  <r>
    <x v="2"/>
    <s v="Sub-Pesquero"/>
    <x v="9"/>
    <x v="77"/>
    <n v="3630"/>
    <m/>
    <m/>
  </r>
  <r>
    <x v="3"/>
    <s v="Sub-Pesquero"/>
    <x v="9"/>
    <x v="77"/>
    <n v="2485"/>
    <m/>
    <m/>
  </r>
  <r>
    <x v="4"/>
    <s v="Sub-Pesquero"/>
    <x v="9"/>
    <x v="77"/>
    <n v="2766"/>
    <m/>
    <m/>
  </r>
  <r>
    <x v="5"/>
    <s v="Sub-Pesquero"/>
    <x v="9"/>
    <x v="77"/>
    <n v="2569"/>
    <m/>
    <m/>
  </r>
  <r>
    <x v="6"/>
    <s v="Sub-Pesquero"/>
    <x v="9"/>
    <x v="77"/>
    <n v="2775"/>
    <m/>
    <m/>
  </r>
  <r>
    <x v="7"/>
    <s v="Sub-Pesquero"/>
    <x v="9"/>
    <x v="77"/>
    <n v="1567"/>
    <m/>
    <m/>
  </r>
  <r>
    <x v="8"/>
    <s v="Sub-Pesquero"/>
    <x v="9"/>
    <x v="77"/>
    <n v="1897"/>
    <m/>
    <m/>
  </r>
  <r>
    <x v="9"/>
    <s v="Sub-Pesquero"/>
    <x v="9"/>
    <x v="77"/>
    <n v="2549"/>
    <m/>
    <m/>
  </r>
  <r>
    <x v="10"/>
    <s v="Sub-Pesquero"/>
    <x v="9"/>
    <x v="77"/>
    <n v="1578"/>
    <m/>
    <m/>
  </r>
  <r>
    <x v="11"/>
    <s v="Sub-Pesquero"/>
    <x v="9"/>
    <x v="77"/>
    <n v="1210"/>
    <m/>
    <m/>
  </r>
  <r>
    <x v="12"/>
    <s v="Sub-Pesquero"/>
    <x v="9"/>
    <x v="77"/>
    <n v="1492"/>
    <m/>
    <m/>
  </r>
  <r>
    <x v="13"/>
    <s v="Sub-Pesquero"/>
    <x v="9"/>
    <x v="77"/>
    <n v="813"/>
    <m/>
    <m/>
  </r>
  <r>
    <x v="14"/>
    <s v="Sub-Pesquero"/>
    <x v="9"/>
    <x v="77"/>
    <n v="1120"/>
    <m/>
    <m/>
  </r>
  <r>
    <x v="15"/>
    <s v="Sub-Pesquero"/>
    <x v="9"/>
    <x v="77"/>
    <n v="1279"/>
    <m/>
    <m/>
  </r>
  <r>
    <x v="16"/>
    <s v="Sub-Pesquero"/>
    <x v="9"/>
    <x v="77"/>
    <n v="1348"/>
    <m/>
    <m/>
  </r>
  <r>
    <x v="17"/>
    <s v="Sub-Pesquero"/>
    <x v="9"/>
    <x v="77"/>
    <n v="3476"/>
    <m/>
    <m/>
  </r>
  <r>
    <x v="18"/>
    <s v="Sub-Pesquero"/>
    <x v="9"/>
    <x v="77"/>
    <n v="1899"/>
    <m/>
    <m/>
  </r>
  <r>
    <x v="0"/>
    <s v="Sub-Pesquero"/>
    <x v="9"/>
    <x v="78"/>
    <n v="8374"/>
    <m/>
    <m/>
  </r>
  <r>
    <x v="1"/>
    <s v="Sub-Pesquero"/>
    <x v="9"/>
    <x v="78"/>
    <n v="5795"/>
    <m/>
    <m/>
  </r>
  <r>
    <x v="2"/>
    <s v="Sub-Pesquero"/>
    <x v="9"/>
    <x v="78"/>
    <n v="4738"/>
    <m/>
    <m/>
  </r>
  <r>
    <x v="3"/>
    <s v="Sub-Pesquero"/>
    <x v="9"/>
    <x v="78"/>
    <n v="4679"/>
    <m/>
    <m/>
  </r>
  <r>
    <x v="4"/>
    <s v="Sub-Pesquero"/>
    <x v="9"/>
    <x v="78"/>
    <n v="5764"/>
    <m/>
    <m/>
  </r>
  <r>
    <x v="5"/>
    <s v="Sub-Pesquero"/>
    <x v="9"/>
    <x v="78"/>
    <n v="5342"/>
    <m/>
    <m/>
  </r>
  <r>
    <x v="6"/>
    <s v="Sub-Pesquero"/>
    <x v="9"/>
    <x v="78"/>
    <n v="5770"/>
    <m/>
    <m/>
  </r>
  <r>
    <x v="7"/>
    <s v="Sub-Pesquero"/>
    <x v="9"/>
    <x v="78"/>
    <n v="5192"/>
    <m/>
    <m/>
  </r>
  <r>
    <x v="8"/>
    <s v="Sub-Pesquero"/>
    <x v="9"/>
    <x v="78"/>
    <n v="4028"/>
    <m/>
    <m/>
  </r>
  <r>
    <x v="9"/>
    <s v="Sub-Pesquero"/>
    <x v="9"/>
    <x v="78"/>
    <n v="3748"/>
    <m/>
    <m/>
  </r>
  <r>
    <x v="10"/>
    <s v="Sub-Pesquero"/>
    <x v="9"/>
    <x v="78"/>
    <n v="3168"/>
    <m/>
    <m/>
  </r>
  <r>
    <x v="11"/>
    <s v="Sub-Pesquero"/>
    <x v="9"/>
    <x v="78"/>
    <n v="1872"/>
    <m/>
    <m/>
  </r>
  <r>
    <x v="13"/>
    <s v="Sub-Pesquero"/>
    <x v="9"/>
    <x v="78"/>
    <n v="1423"/>
    <m/>
    <m/>
  </r>
  <r>
    <x v="14"/>
    <s v="Sub-Pesquero"/>
    <x v="9"/>
    <x v="78"/>
    <n v="163"/>
    <m/>
    <m/>
  </r>
  <r>
    <x v="15"/>
    <s v="Sub-Pesquero"/>
    <x v="9"/>
    <x v="78"/>
    <n v="4419"/>
    <m/>
    <m/>
  </r>
  <r>
    <x v="16"/>
    <s v="Sub-Pesquero"/>
    <x v="9"/>
    <x v="78"/>
    <n v="5015"/>
    <m/>
    <m/>
  </r>
  <r>
    <x v="17"/>
    <s v="Sub-Pesquero"/>
    <x v="9"/>
    <x v="78"/>
    <n v="8842"/>
    <m/>
    <m/>
  </r>
  <r>
    <x v="18"/>
    <s v="Sub-Pesquero"/>
    <x v="9"/>
    <x v="78"/>
    <n v="2236"/>
    <m/>
    <m/>
  </r>
  <r>
    <x v="0"/>
    <s v="Sub-Pesquero"/>
    <x v="9"/>
    <x v="73"/>
    <n v="7428"/>
    <m/>
    <m/>
  </r>
  <r>
    <x v="1"/>
    <s v="Sub-Pesquero"/>
    <x v="9"/>
    <x v="73"/>
    <n v="7802"/>
    <m/>
    <m/>
  </r>
  <r>
    <x v="2"/>
    <s v="Sub-Pesquero"/>
    <x v="9"/>
    <x v="73"/>
    <n v="11449"/>
    <m/>
    <m/>
  </r>
  <r>
    <x v="3"/>
    <s v="Sub-Pesquero"/>
    <x v="9"/>
    <x v="73"/>
    <n v="8519"/>
    <m/>
    <m/>
  </r>
  <r>
    <x v="4"/>
    <s v="Sub-Pesquero"/>
    <x v="9"/>
    <x v="73"/>
    <n v="7245"/>
    <m/>
    <m/>
  </r>
  <r>
    <x v="5"/>
    <s v="Sub-Pesquero"/>
    <x v="9"/>
    <x v="73"/>
    <n v="10499"/>
    <m/>
    <m/>
  </r>
  <r>
    <x v="6"/>
    <s v="Sub-Pesquero"/>
    <x v="9"/>
    <x v="73"/>
    <n v="11574"/>
    <m/>
    <m/>
  </r>
  <r>
    <x v="7"/>
    <s v="Sub-Pesquero"/>
    <x v="9"/>
    <x v="73"/>
    <n v="17031"/>
    <m/>
    <m/>
  </r>
  <r>
    <x v="8"/>
    <s v="Sub-Pesquero"/>
    <x v="9"/>
    <x v="73"/>
    <n v="3868"/>
    <m/>
    <m/>
  </r>
  <r>
    <x v="9"/>
    <s v="Sub-Pesquero"/>
    <x v="9"/>
    <x v="73"/>
    <n v="7937"/>
    <m/>
    <m/>
  </r>
  <r>
    <x v="10"/>
    <s v="Sub-Pesquero"/>
    <x v="9"/>
    <x v="73"/>
    <n v="3701"/>
    <m/>
    <m/>
  </r>
  <r>
    <x v="11"/>
    <s v="Sub-Pesquero"/>
    <x v="9"/>
    <x v="73"/>
    <n v="6073"/>
    <m/>
    <m/>
  </r>
  <r>
    <x v="12"/>
    <s v="Sub-Pesquero"/>
    <x v="9"/>
    <x v="73"/>
    <n v="15610"/>
    <m/>
    <m/>
  </r>
  <r>
    <x v="13"/>
    <s v="Sub-Pesquero"/>
    <x v="9"/>
    <x v="73"/>
    <n v="5449"/>
    <m/>
    <m/>
  </r>
  <r>
    <x v="14"/>
    <s v="Sub-Pesquero"/>
    <x v="9"/>
    <x v="73"/>
    <n v="10924"/>
    <m/>
    <m/>
  </r>
  <r>
    <x v="15"/>
    <s v="Sub-Pesquero"/>
    <x v="9"/>
    <x v="73"/>
    <n v="6611"/>
    <m/>
    <m/>
  </r>
  <r>
    <x v="16"/>
    <s v="Sub-Pesquero"/>
    <x v="9"/>
    <x v="73"/>
    <n v="20334"/>
    <m/>
    <m/>
  </r>
  <r>
    <x v="17"/>
    <s v="Sub-Pesquero"/>
    <x v="9"/>
    <x v="73"/>
    <n v="36392"/>
    <m/>
    <m/>
  </r>
  <r>
    <x v="18"/>
    <s v="Sub-Pesquero"/>
    <x v="9"/>
    <x v="73"/>
    <n v="1933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3" applyNumberFormats="0" applyBorderFormats="0" applyFontFormats="0" applyPatternFormats="0" applyAlignmentFormats="0" applyWidthHeightFormats="1" dataCaption="Valores" updatedVersion="6" minRefreshableVersion="3" preserveFormatting="0" useAutoFormatting="1" colGrandTotals="0" itemPrintTitles="1" createdVersion="6" indent="0" outline="1" outlineData="1" multipleFieldFilters="0" rowHeaderCaption="Rubros" colHeaderCaption="Años">
  <location ref="A12:AC64" firstHeaderRow="1" firstDataRow="2" firstDataCol="1" rowPageCount="2" colPageCount="1"/>
  <pivotFields count="6">
    <pivotField axis="axisCol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Page" showAll="0">
      <items count="4">
        <item x="1"/>
        <item x="2"/>
        <item x="0"/>
        <item t="default"/>
      </items>
    </pivotField>
    <pivotField axis="axisPage" showAll="0">
      <items count="11">
        <item x="7"/>
        <item x="0"/>
        <item x="6"/>
        <item x="9"/>
        <item x="4"/>
        <item x="1"/>
        <item x="5"/>
        <item x="8"/>
        <item x="3"/>
        <item x="2"/>
        <item t="default"/>
      </items>
    </pivotField>
    <pivotField axis="axisRow" showAll="0">
      <items count="80">
        <item x="22"/>
        <item x="33"/>
        <item x="7"/>
        <item x="8"/>
        <item x="15"/>
        <item x="0"/>
        <item x="3"/>
        <item x="58"/>
        <item x="55"/>
        <item x="59"/>
        <item x="16"/>
        <item x="34"/>
        <item x="60"/>
        <item x="51"/>
        <item x="46"/>
        <item x="74"/>
        <item x="47"/>
        <item x="61"/>
        <item x="23"/>
        <item x="48"/>
        <item x="53"/>
        <item x="4"/>
        <item x="62"/>
        <item x="35"/>
        <item x="9"/>
        <item x="36"/>
        <item x="75"/>
        <item x="63"/>
        <item x="64"/>
        <item x="76"/>
        <item x="5"/>
        <item x="10"/>
        <item x="56"/>
        <item x="57"/>
        <item x="65"/>
        <item x="66"/>
        <item x="50"/>
        <item x="24"/>
        <item x="37"/>
        <item x="67"/>
        <item x="1"/>
        <item x="68"/>
        <item x="25"/>
        <item x="11"/>
        <item x="17"/>
        <item x="26"/>
        <item x="69"/>
        <item x="27"/>
        <item x="18"/>
        <item x="19"/>
        <item x="32"/>
        <item x="45"/>
        <item x="73"/>
        <item x="54"/>
        <item x="14"/>
        <item x="77"/>
        <item x="20"/>
        <item x="70"/>
        <item x="28"/>
        <item x="38"/>
        <item x="71"/>
        <item x="39"/>
        <item x="30"/>
        <item x="29"/>
        <item x="52"/>
        <item x="6"/>
        <item x="78"/>
        <item x="40"/>
        <item x="41"/>
        <item x="72"/>
        <item x="12"/>
        <item x="2"/>
        <item x="13"/>
        <item x="49"/>
        <item x="42"/>
        <item x="31"/>
        <item x="43"/>
        <item x="21"/>
        <item x="44"/>
        <item t="default"/>
      </items>
    </pivotField>
    <pivotField dataField="1" numFmtId="164" showAll="0"/>
    <pivotField showAll="0"/>
  </pivotFields>
  <rowFields count="1">
    <field x="3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10"/>
    </i>
    <i>
      <x v="11"/>
    </i>
    <i>
      <x v="14"/>
    </i>
    <i>
      <x v="16"/>
    </i>
    <i>
      <x v="18"/>
    </i>
    <i>
      <x v="19"/>
    </i>
    <i>
      <x v="21"/>
    </i>
    <i>
      <x v="23"/>
    </i>
    <i>
      <x v="24"/>
    </i>
    <i>
      <x v="25"/>
    </i>
    <i>
      <x v="30"/>
    </i>
    <i>
      <x v="31"/>
    </i>
    <i>
      <x v="37"/>
    </i>
    <i>
      <x v="38"/>
    </i>
    <i>
      <x v="40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4"/>
    </i>
    <i>
      <x v="56"/>
    </i>
    <i>
      <x v="58"/>
    </i>
    <i>
      <x v="59"/>
    </i>
    <i>
      <x v="61"/>
    </i>
    <i>
      <x v="62"/>
    </i>
    <i>
      <x v="63"/>
    </i>
    <i>
      <x v="65"/>
    </i>
    <i>
      <x v="67"/>
    </i>
    <i>
      <x v="68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2">
    <pageField fld="1" item="2" hier="-1"/>
    <pageField fld="2" hier="-1"/>
  </pageFields>
  <dataFields count="1">
    <dataField name="Volumen " fld="4" baseField="3" baseItem="4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2FDF97-3506-4546-87F3-849B3B91FED3}" name="TablaDinámica2" cacheId="13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 rowHeaderCaption="Rubros" colHeaderCaption="Años">
  <location ref="A11:AC16" firstHeaderRow="1" firstDataRow="2" firstDataCol="1" rowPageCount="1" colPageCount="1"/>
  <pivotFields count="6">
    <pivotField axis="axisCol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axis="axisPage" showAll="0">
      <items count="11">
        <item x="0"/>
        <item x="6"/>
        <item x="4"/>
        <item x="1"/>
        <item x="5"/>
        <item x="3"/>
        <item x="2"/>
        <item x="7"/>
        <item x="8"/>
        <item x="9"/>
        <item t="default"/>
      </items>
    </pivotField>
    <pivotField axis="axisRow" showAll="0">
      <items count="80">
        <item x="22"/>
        <item x="33"/>
        <item x="7"/>
        <item x="8"/>
        <item x="15"/>
        <item x="0"/>
        <item x="3"/>
        <item x="16"/>
        <item x="34"/>
        <item x="46"/>
        <item x="47"/>
        <item x="23"/>
        <item x="48"/>
        <item x="4"/>
        <item x="35"/>
        <item x="9"/>
        <item x="36"/>
        <item x="5"/>
        <item x="10"/>
        <item x="24"/>
        <item x="37"/>
        <item x="1"/>
        <item x="25"/>
        <item x="11"/>
        <item x="17"/>
        <item x="26"/>
        <item x="27"/>
        <item x="18"/>
        <item x="19"/>
        <item x="32"/>
        <item x="45"/>
        <item x="14"/>
        <item x="20"/>
        <item x="28"/>
        <item x="38"/>
        <item x="39"/>
        <item x="30"/>
        <item x="29"/>
        <item x="6"/>
        <item x="40"/>
        <item x="41"/>
        <item x="12"/>
        <item x="2"/>
        <item x="13"/>
        <item x="49"/>
        <item x="42"/>
        <item x="31"/>
        <item x="43"/>
        <item x="21"/>
        <item x="44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umFmtId="164" showAll="0"/>
    <pivotField dataField="1" showAll="0"/>
  </pivotFields>
  <rowFields count="1">
    <field x="3"/>
  </rowFields>
  <rowItems count="4">
    <i>
      <x v="5"/>
    </i>
    <i>
      <x v="21"/>
    </i>
    <i>
      <x v="42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1">
    <pageField fld="2" item="0" hier="-1"/>
  </pageFields>
  <dataFields count="1">
    <dataField name="Superficie " fld="5" baseField="3" baseItem="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5DC437-5FC5-4100-A31E-1886FC19C711}" name="TablaDinámica1" cacheId="18" applyNumberFormats="0" applyBorderFormats="0" applyFontFormats="0" applyPatternFormats="0" applyAlignmentFormats="0" applyWidthHeightFormats="1" dataCaption="Valores" updatedVersion="6" minRefreshableVersion="3" useAutoFormatting="1" colGrandTotals="0" itemPrintTitles="1" createdVersion="6" indent="0" outline="1" outlineData="1" multipleFieldFilters="0" rowHeaderCaption="Rubros" colHeaderCaption="Años">
  <location ref="A12:AC17" firstHeaderRow="1" firstDataRow="2" firstDataCol="1" rowPageCount="1" colPageCount="1"/>
  <pivotFields count="7">
    <pivotField axis="axisCol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showAll="0"/>
    <pivotField axis="axisPage" showAll="0">
      <items count="11">
        <item x="0"/>
        <item x="6"/>
        <item x="4"/>
        <item x="1"/>
        <item x="5"/>
        <item x="3"/>
        <item x="2"/>
        <item x="7"/>
        <item x="8"/>
        <item x="9"/>
        <item t="default"/>
      </items>
    </pivotField>
    <pivotField axis="axisRow" showAll="0">
      <items count="80">
        <item x="22"/>
        <item x="33"/>
        <item x="7"/>
        <item x="8"/>
        <item x="15"/>
        <item x="0"/>
        <item x="3"/>
        <item x="16"/>
        <item x="34"/>
        <item x="46"/>
        <item x="47"/>
        <item x="23"/>
        <item x="48"/>
        <item x="4"/>
        <item x="35"/>
        <item x="9"/>
        <item x="36"/>
        <item x="5"/>
        <item x="10"/>
        <item x="24"/>
        <item x="37"/>
        <item x="1"/>
        <item x="25"/>
        <item x="11"/>
        <item x="17"/>
        <item x="26"/>
        <item x="27"/>
        <item x="18"/>
        <item x="19"/>
        <item x="32"/>
        <item x="45"/>
        <item x="14"/>
        <item x="20"/>
        <item x="28"/>
        <item x="38"/>
        <item x="39"/>
        <item x="30"/>
        <item x="29"/>
        <item x="6"/>
        <item x="40"/>
        <item x="41"/>
        <item x="12"/>
        <item x="2"/>
        <item x="13"/>
        <item x="49"/>
        <item x="42"/>
        <item x="31"/>
        <item x="43"/>
        <item x="21"/>
        <item x="44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umFmtId="164" showAll="0"/>
    <pivotField showAll="0"/>
    <pivotField dataField="1" showAll="0"/>
  </pivotFields>
  <rowFields count="1">
    <field x="3"/>
  </rowFields>
  <rowItems count="4">
    <i>
      <x v="5"/>
    </i>
    <i>
      <x v="21"/>
    </i>
    <i>
      <x v="42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colItems>
  <pageFields count="1">
    <pageField fld="2" item="0" hier="-1"/>
  </pageFields>
  <dataFields count="1">
    <dataField name="Rendimiento " fld="6" baseField="3" baseItem="8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workbookViewId="0">
      <selection activeCell="B6" sqref="B6"/>
    </sheetView>
  </sheetViews>
  <sheetFormatPr baseColWidth="10" defaultRowHeight="15" x14ac:dyDescent="0.25"/>
  <cols>
    <col min="1" max="1" width="14.7109375" bestFit="1" customWidth="1"/>
    <col min="2" max="2" width="14.140625" bestFit="1" customWidth="1"/>
    <col min="3" max="29" width="10.140625" bestFit="1" customWidth="1"/>
    <col min="30" max="39" width="8" bestFit="1" customWidth="1"/>
    <col min="40" max="40" width="22.28515625" bestFit="1" customWidth="1"/>
    <col min="41" max="41" width="23.140625" bestFit="1" customWidth="1"/>
  </cols>
  <sheetData>
    <row r="1" spans="1:29" ht="27" x14ac:dyDescent="0.45">
      <c r="C1" s="12" t="s">
        <v>121</v>
      </c>
    </row>
    <row r="2" spans="1:29" x14ac:dyDescent="0.25">
      <c r="C2" s="13" t="s">
        <v>122</v>
      </c>
    </row>
    <row r="3" spans="1:29" x14ac:dyDescent="0.25">
      <c r="C3" s="13" t="s">
        <v>144</v>
      </c>
    </row>
    <row r="4" spans="1:29" ht="42.75" customHeight="1" x14ac:dyDescent="0.25">
      <c r="C4" s="21" t="s">
        <v>134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9" x14ac:dyDescent="0.25">
      <c r="C5" t="s">
        <v>141</v>
      </c>
    </row>
    <row r="8" spans="1:29" x14ac:dyDescent="0.25">
      <c r="A8" s="8"/>
      <c r="B8" s="8"/>
    </row>
    <row r="9" spans="1:29" s="8" customFormat="1" x14ac:dyDescent="0.25">
      <c r="A9" s="5" t="s">
        <v>0</v>
      </c>
      <c r="B9" t="s">
        <v>6</v>
      </c>
    </row>
    <row r="10" spans="1:29" s="8" customFormat="1" x14ac:dyDescent="0.25">
      <c r="A10" s="5" t="s">
        <v>1</v>
      </c>
      <c r="B10" t="s">
        <v>142</v>
      </c>
    </row>
    <row r="11" spans="1:29" x14ac:dyDescent="0.25">
      <c r="A11" s="8"/>
      <c r="B11" s="8"/>
    </row>
    <row r="12" spans="1:29" x14ac:dyDescent="0.25">
      <c r="A12" s="5" t="s">
        <v>120</v>
      </c>
      <c r="B12" s="5" t="s">
        <v>118</v>
      </c>
    </row>
    <row r="13" spans="1:29" x14ac:dyDescent="0.25">
      <c r="A13" s="5" t="s">
        <v>119</v>
      </c>
      <c r="B13" t="s">
        <v>5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t="s">
        <v>14</v>
      </c>
      <c r="I13" t="s">
        <v>15</v>
      </c>
      <c r="J13" t="s">
        <v>16</v>
      </c>
      <c r="K13" t="s">
        <v>17</v>
      </c>
      <c r="L13" t="s">
        <v>18</v>
      </c>
      <c r="M13" t="s">
        <v>19</v>
      </c>
      <c r="N13" t="s">
        <v>20</v>
      </c>
      <c r="O13" t="s">
        <v>21</v>
      </c>
      <c r="P13" t="s">
        <v>22</v>
      </c>
      <c r="Q13" t="s">
        <v>23</v>
      </c>
      <c r="R13" t="s">
        <v>24</v>
      </c>
      <c r="S13" t="s">
        <v>25</v>
      </c>
      <c r="T13" t="s">
        <v>26</v>
      </c>
      <c r="U13" t="s">
        <v>130</v>
      </c>
      <c r="V13" t="s">
        <v>131</v>
      </c>
      <c r="W13" t="s">
        <v>132</v>
      </c>
      <c r="X13" t="s">
        <v>133</v>
      </c>
      <c r="Y13" t="s">
        <v>135</v>
      </c>
      <c r="Z13" t="s">
        <v>136</v>
      </c>
      <c r="AA13" t="s">
        <v>137</v>
      </c>
      <c r="AB13" t="s">
        <v>140</v>
      </c>
      <c r="AC13" t="s">
        <v>143</v>
      </c>
    </row>
    <row r="14" spans="1:29" x14ac:dyDescent="0.25">
      <c r="A14" s="6" t="s">
        <v>52</v>
      </c>
      <c r="B14" s="7">
        <v>38560</v>
      </c>
      <c r="C14" s="7">
        <v>41661</v>
      </c>
      <c r="D14" s="7">
        <v>41467</v>
      </c>
      <c r="E14" s="7">
        <v>52294</v>
      </c>
      <c r="F14" s="7">
        <v>44465</v>
      </c>
      <c r="G14" s="7">
        <v>49895</v>
      </c>
      <c r="H14" s="7">
        <v>46229</v>
      </c>
      <c r="I14" s="7">
        <v>52428</v>
      </c>
      <c r="J14" s="7">
        <v>63109</v>
      </c>
      <c r="K14" s="7">
        <v>58663</v>
      </c>
      <c r="L14" s="7">
        <v>86687</v>
      </c>
      <c r="M14" s="7">
        <v>71771</v>
      </c>
      <c r="N14" s="7">
        <v>68701</v>
      </c>
      <c r="O14" s="7">
        <v>83043</v>
      </c>
      <c r="P14" s="7">
        <v>85303</v>
      </c>
      <c r="Q14" s="7">
        <v>106996</v>
      </c>
      <c r="R14" s="7">
        <v>105398</v>
      </c>
      <c r="S14" s="7">
        <v>139905</v>
      </c>
      <c r="T14" s="7">
        <v>152696</v>
      </c>
      <c r="U14" s="7">
        <v>130635</v>
      </c>
      <c r="V14" s="7">
        <v>143229</v>
      </c>
      <c r="W14" s="7">
        <v>118017</v>
      </c>
      <c r="X14" s="7">
        <v>130109</v>
      </c>
      <c r="Y14" s="7">
        <v>128694.42</v>
      </c>
      <c r="Z14" s="7">
        <v>128025</v>
      </c>
      <c r="AA14" s="7">
        <v>128611</v>
      </c>
      <c r="AB14" s="7">
        <v>126319</v>
      </c>
      <c r="AC14" s="7">
        <v>127456</v>
      </c>
    </row>
    <row r="15" spans="1:29" x14ac:dyDescent="0.25">
      <c r="A15" s="6" t="s">
        <v>64</v>
      </c>
      <c r="B15" s="7">
        <v>11841</v>
      </c>
      <c r="C15" s="7">
        <v>11397</v>
      </c>
      <c r="D15" s="7">
        <v>10365</v>
      </c>
      <c r="E15" s="7">
        <v>11316</v>
      </c>
      <c r="F15" s="7">
        <v>11216</v>
      </c>
      <c r="G15" s="7">
        <v>10391</v>
      </c>
      <c r="H15" s="7">
        <v>9384</v>
      </c>
      <c r="I15" s="7">
        <v>9807</v>
      </c>
      <c r="J15" s="7">
        <v>11629</v>
      </c>
      <c r="K15" s="7">
        <v>12591</v>
      </c>
      <c r="L15" s="7">
        <v>12104</v>
      </c>
      <c r="M15" s="7">
        <v>11991</v>
      </c>
      <c r="N15" s="7">
        <v>11397</v>
      </c>
      <c r="O15" s="7">
        <v>11172</v>
      </c>
      <c r="P15" s="7">
        <v>11483</v>
      </c>
      <c r="Q15" s="7">
        <v>20080</v>
      </c>
      <c r="R15" s="7">
        <v>12287</v>
      </c>
      <c r="S15" s="7">
        <v>16075</v>
      </c>
      <c r="T15" s="7">
        <v>16469</v>
      </c>
      <c r="U15" s="7">
        <v>13906</v>
      </c>
      <c r="V15" s="7">
        <v>14599</v>
      </c>
      <c r="W15" s="7">
        <v>14895</v>
      </c>
      <c r="X15" s="7">
        <v>12113</v>
      </c>
      <c r="Y15" s="7">
        <v>13818.52</v>
      </c>
      <c r="Z15" s="7">
        <v>13724</v>
      </c>
      <c r="AA15" s="7">
        <v>13807</v>
      </c>
      <c r="AB15" s="7">
        <v>14047</v>
      </c>
      <c r="AC15" s="7">
        <v>14393</v>
      </c>
    </row>
    <row r="16" spans="1:29" x14ac:dyDescent="0.25">
      <c r="A16" s="6" t="s">
        <v>35</v>
      </c>
      <c r="B16" s="7">
        <v>28054</v>
      </c>
      <c r="C16" s="7">
        <v>27306</v>
      </c>
      <c r="D16" s="7">
        <v>31262</v>
      </c>
      <c r="E16" s="7">
        <v>32605</v>
      </c>
      <c r="F16" s="7">
        <v>26910</v>
      </c>
      <c r="G16" s="7">
        <v>4403</v>
      </c>
      <c r="H16" s="7">
        <v>5502</v>
      </c>
      <c r="I16" s="7">
        <v>20145</v>
      </c>
      <c r="J16" s="7">
        <v>49218</v>
      </c>
      <c r="K16" s="7">
        <v>25874</v>
      </c>
      <c r="L16" s="7">
        <v>17020</v>
      </c>
      <c r="M16" s="7">
        <v>18891</v>
      </c>
      <c r="N16" s="7">
        <v>14839</v>
      </c>
      <c r="O16" s="7">
        <v>15380</v>
      </c>
      <c r="P16" s="7">
        <v>20431</v>
      </c>
      <c r="Q16" s="7">
        <v>27432</v>
      </c>
      <c r="R16" s="7">
        <v>12338</v>
      </c>
      <c r="S16" s="7">
        <v>32443</v>
      </c>
      <c r="T16" s="7">
        <v>46348</v>
      </c>
      <c r="U16" s="7">
        <v>18671</v>
      </c>
      <c r="V16" s="7">
        <v>22313</v>
      </c>
      <c r="W16" s="7">
        <v>14041</v>
      </c>
      <c r="X16" s="7">
        <v>14141</v>
      </c>
      <c r="Y16" s="7">
        <v>22262.78</v>
      </c>
      <c r="Z16" s="7">
        <v>18578</v>
      </c>
      <c r="AA16" s="7">
        <v>21802</v>
      </c>
      <c r="AB16" s="7">
        <v>21831</v>
      </c>
      <c r="AC16" s="7">
        <v>20362</v>
      </c>
    </row>
    <row r="17" spans="1:29" x14ac:dyDescent="0.25">
      <c r="A17" s="6" t="s">
        <v>36</v>
      </c>
      <c r="B17" s="7">
        <v>59291</v>
      </c>
      <c r="C17" s="7">
        <v>43066</v>
      </c>
      <c r="D17" s="7">
        <v>37545</v>
      </c>
      <c r="E17" s="7">
        <v>16823</v>
      </c>
      <c r="F17" s="7">
        <v>14082</v>
      </c>
      <c r="G17" s="7">
        <v>15538</v>
      </c>
      <c r="H17" s="7">
        <v>12932</v>
      </c>
      <c r="I17" s="7">
        <v>27847</v>
      </c>
      <c r="J17" s="7">
        <v>40976</v>
      </c>
      <c r="K17" s="7">
        <v>15073</v>
      </c>
      <c r="L17" s="7">
        <v>17974</v>
      </c>
      <c r="M17" s="7">
        <v>18011</v>
      </c>
      <c r="N17" s="7">
        <v>7221</v>
      </c>
      <c r="O17" s="7">
        <v>8873</v>
      </c>
      <c r="P17" s="7">
        <v>28326</v>
      </c>
      <c r="Q17" s="7">
        <v>25413</v>
      </c>
      <c r="R17" s="7">
        <v>14763</v>
      </c>
      <c r="S17" s="7">
        <v>8458</v>
      </c>
      <c r="T17" s="7">
        <v>10071</v>
      </c>
      <c r="U17" s="7">
        <v>5307</v>
      </c>
      <c r="V17" s="7">
        <v>8991</v>
      </c>
      <c r="W17" s="7">
        <v>4165</v>
      </c>
      <c r="X17" s="7">
        <v>3019</v>
      </c>
      <c r="Y17" s="7">
        <v>6301</v>
      </c>
      <c r="Z17" s="7">
        <v>5266</v>
      </c>
      <c r="AA17" s="7">
        <v>6172</v>
      </c>
      <c r="AB17" s="7">
        <v>6609</v>
      </c>
      <c r="AC17" s="7">
        <v>4876.7</v>
      </c>
    </row>
    <row r="18" spans="1:29" x14ac:dyDescent="0.25">
      <c r="A18" s="6" t="s">
        <v>44</v>
      </c>
      <c r="B18" s="7">
        <v>26119</v>
      </c>
      <c r="C18" s="7">
        <v>24692</v>
      </c>
      <c r="D18" s="7">
        <v>27612</v>
      </c>
      <c r="E18" s="7">
        <v>24418</v>
      </c>
      <c r="F18" s="7">
        <v>28737</v>
      </c>
      <c r="G18" s="7">
        <v>31505</v>
      </c>
      <c r="H18" s="7">
        <v>23024</v>
      </c>
      <c r="I18" s="7">
        <v>27523</v>
      </c>
      <c r="J18" s="7">
        <v>31342</v>
      </c>
      <c r="K18" s="7">
        <v>35955</v>
      </c>
      <c r="L18" s="7">
        <v>36022</v>
      </c>
      <c r="M18" s="7">
        <v>36662</v>
      </c>
      <c r="N18" s="7">
        <v>33068</v>
      </c>
      <c r="O18" s="7">
        <v>29170</v>
      </c>
      <c r="P18" s="7">
        <v>30792</v>
      </c>
      <c r="Q18" s="7">
        <v>47603</v>
      </c>
      <c r="R18" s="7">
        <v>50449</v>
      </c>
      <c r="S18" s="7">
        <v>70909</v>
      </c>
      <c r="T18" s="7">
        <v>58386</v>
      </c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6" t="s">
        <v>8</v>
      </c>
      <c r="B19" s="7">
        <v>792239</v>
      </c>
      <c r="C19" s="7">
        <v>701168</v>
      </c>
      <c r="D19" s="7">
        <v>720193</v>
      </c>
      <c r="E19" s="7">
        <v>676775</v>
      </c>
      <c r="F19" s="7">
        <v>787119</v>
      </c>
      <c r="G19" s="7">
        <v>668164</v>
      </c>
      <c r="H19" s="7">
        <v>678890</v>
      </c>
      <c r="I19" s="7">
        <v>974091</v>
      </c>
      <c r="J19" s="7">
        <v>1004518</v>
      </c>
      <c r="K19" s="7">
        <v>1122807</v>
      </c>
      <c r="L19" s="7">
        <v>1048282</v>
      </c>
      <c r="M19" s="7">
        <v>1360650</v>
      </c>
      <c r="N19" s="7">
        <v>1193957</v>
      </c>
      <c r="O19" s="7">
        <v>723412</v>
      </c>
      <c r="P19" s="7">
        <v>845254</v>
      </c>
      <c r="Q19" s="7">
        <v>821070</v>
      </c>
      <c r="R19" s="7">
        <v>1084012</v>
      </c>
      <c r="S19" s="7">
        <v>1158056</v>
      </c>
      <c r="T19" s="7">
        <v>836024</v>
      </c>
      <c r="U19" s="7">
        <v>498469</v>
      </c>
      <c r="V19" s="7">
        <v>588587</v>
      </c>
      <c r="W19" s="7">
        <v>699238</v>
      </c>
      <c r="X19" s="7">
        <v>516752</v>
      </c>
      <c r="Y19" s="7">
        <v>704531</v>
      </c>
      <c r="Z19" s="7">
        <v>593932</v>
      </c>
      <c r="AA19" s="7">
        <v>610975</v>
      </c>
      <c r="AB19" s="7">
        <v>618625</v>
      </c>
      <c r="AC19" s="7">
        <v>611475.22</v>
      </c>
    </row>
    <row r="20" spans="1:29" x14ac:dyDescent="0.25">
      <c r="A20" s="6" t="s">
        <v>30</v>
      </c>
      <c r="B20" s="7">
        <v>125</v>
      </c>
      <c r="C20" s="7">
        <v>54</v>
      </c>
      <c r="D20" s="7">
        <v>56</v>
      </c>
      <c r="E20" s="7">
        <v>32</v>
      </c>
      <c r="F20" s="7">
        <v>23</v>
      </c>
      <c r="G20" s="7">
        <v>138</v>
      </c>
      <c r="H20" s="7">
        <v>224</v>
      </c>
      <c r="I20" s="7">
        <v>288</v>
      </c>
      <c r="J20" s="7">
        <v>258</v>
      </c>
      <c r="K20" s="7">
        <v>256</v>
      </c>
      <c r="L20" s="7">
        <v>358</v>
      </c>
      <c r="M20" s="7">
        <v>598</v>
      </c>
      <c r="N20" s="7">
        <v>599</v>
      </c>
      <c r="O20" s="7">
        <v>610</v>
      </c>
      <c r="P20" s="7">
        <v>622</v>
      </c>
      <c r="Q20" s="7">
        <v>791</v>
      </c>
      <c r="R20" s="7">
        <v>282</v>
      </c>
      <c r="S20" s="7">
        <v>181</v>
      </c>
      <c r="T20" s="7">
        <v>310</v>
      </c>
      <c r="U20" s="7">
        <v>202</v>
      </c>
      <c r="V20" s="7">
        <v>207</v>
      </c>
      <c r="W20" s="7">
        <v>201</v>
      </c>
      <c r="X20" s="7">
        <v>178</v>
      </c>
      <c r="Y20" s="7">
        <v>182.18</v>
      </c>
      <c r="Z20" s="7">
        <v>187</v>
      </c>
      <c r="AA20" s="7">
        <v>189</v>
      </c>
      <c r="AB20" s="7">
        <v>157</v>
      </c>
      <c r="AC20" s="7">
        <v>149</v>
      </c>
    </row>
    <row r="21" spans="1:29" x14ac:dyDescent="0.25">
      <c r="A21" s="6" t="s">
        <v>45</v>
      </c>
      <c r="B21" s="7">
        <v>12140</v>
      </c>
      <c r="C21" s="7">
        <v>13345</v>
      </c>
      <c r="D21" s="7">
        <v>13928</v>
      </c>
      <c r="E21" s="7">
        <v>10264</v>
      </c>
      <c r="F21" s="7">
        <v>12081</v>
      </c>
      <c r="G21" s="7">
        <v>8087</v>
      </c>
      <c r="H21" s="7">
        <v>13616</v>
      </c>
      <c r="I21" s="7">
        <v>10995</v>
      </c>
      <c r="J21" s="7">
        <v>12834</v>
      </c>
      <c r="K21" s="7">
        <v>16773</v>
      </c>
      <c r="L21" s="7">
        <v>12937</v>
      </c>
      <c r="M21" s="7">
        <v>7777</v>
      </c>
      <c r="N21" s="7">
        <v>10459</v>
      </c>
      <c r="O21" s="7">
        <v>14819</v>
      </c>
      <c r="P21" s="7">
        <v>23032</v>
      </c>
      <c r="Q21" s="7">
        <v>20139</v>
      </c>
      <c r="R21" s="7">
        <v>13556</v>
      </c>
      <c r="S21" s="7">
        <v>22091</v>
      </c>
      <c r="T21" s="7">
        <v>21968</v>
      </c>
      <c r="U21" s="7">
        <v>19447</v>
      </c>
      <c r="V21" s="7">
        <v>26799</v>
      </c>
      <c r="W21" s="7">
        <v>15744</v>
      </c>
      <c r="X21" s="7">
        <v>18747</v>
      </c>
      <c r="Y21" s="7">
        <v>19645.66</v>
      </c>
      <c r="Z21" s="7">
        <v>21242</v>
      </c>
      <c r="AA21" s="7">
        <v>21845</v>
      </c>
      <c r="AB21" s="7">
        <v>23180</v>
      </c>
      <c r="AC21" s="7">
        <v>22666</v>
      </c>
    </row>
    <row r="22" spans="1:29" x14ac:dyDescent="0.25">
      <c r="A22" s="6" t="s">
        <v>65</v>
      </c>
      <c r="B22" s="7">
        <v>3062</v>
      </c>
      <c r="C22" s="7">
        <v>3739</v>
      </c>
      <c r="D22" s="7">
        <v>4244</v>
      </c>
      <c r="E22" s="7">
        <v>3263</v>
      </c>
      <c r="F22" s="7">
        <v>4329</v>
      </c>
      <c r="G22" s="7">
        <v>4422</v>
      </c>
      <c r="H22" s="7">
        <v>4495</v>
      </c>
      <c r="I22" s="7">
        <v>4976</v>
      </c>
      <c r="J22" s="7">
        <v>5415</v>
      </c>
      <c r="K22" s="7">
        <v>10141</v>
      </c>
      <c r="L22" s="7">
        <v>11100</v>
      </c>
      <c r="M22" s="7">
        <v>6494</v>
      </c>
      <c r="N22" s="7">
        <v>8821</v>
      </c>
      <c r="O22" s="7">
        <v>6841</v>
      </c>
      <c r="P22" s="7">
        <v>10034</v>
      </c>
      <c r="Q22" s="7">
        <v>11741</v>
      </c>
      <c r="R22" s="7">
        <v>9621</v>
      </c>
      <c r="S22" s="7">
        <v>14423</v>
      </c>
      <c r="T22" s="7">
        <v>19581</v>
      </c>
      <c r="U22" s="7">
        <v>19516</v>
      </c>
      <c r="V22" s="7">
        <v>14188</v>
      </c>
      <c r="W22" s="7">
        <v>13487</v>
      </c>
      <c r="X22" s="7">
        <v>14919</v>
      </c>
      <c r="Y22" s="7">
        <v>15260.44</v>
      </c>
      <c r="Z22" s="7">
        <v>15622</v>
      </c>
      <c r="AA22" s="7">
        <v>15306</v>
      </c>
      <c r="AB22" s="7">
        <v>16561</v>
      </c>
      <c r="AC22" s="7">
        <v>17432</v>
      </c>
    </row>
    <row r="23" spans="1:29" x14ac:dyDescent="0.25">
      <c r="A23" s="6" t="s">
        <v>78</v>
      </c>
      <c r="B23" s="7">
        <v>18529</v>
      </c>
      <c r="C23" s="7">
        <v>17965</v>
      </c>
      <c r="D23" s="7">
        <v>13918</v>
      </c>
      <c r="E23" s="7">
        <v>16126</v>
      </c>
      <c r="F23" s="7">
        <v>15834</v>
      </c>
      <c r="G23" s="7">
        <v>16164</v>
      </c>
      <c r="H23" s="7">
        <v>15376</v>
      </c>
      <c r="I23" s="7">
        <v>17515</v>
      </c>
      <c r="J23" s="7">
        <v>16946</v>
      </c>
      <c r="K23" s="7">
        <v>17154</v>
      </c>
      <c r="L23" s="7">
        <v>17768</v>
      </c>
      <c r="M23" s="7">
        <v>20457</v>
      </c>
      <c r="N23" s="7">
        <v>20920</v>
      </c>
      <c r="O23" s="7">
        <v>20955</v>
      </c>
      <c r="P23" s="7">
        <v>22856</v>
      </c>
      <c r="Q23" s="7">
        <v>24214</v>
      </c>
      <c r="R23" s="7">
        <v>29689</v>
      </c>
      <c r="S23" s="7">
        <v>21714</v>
      </c>
      <c r="T23" s="7">
        <v>22368</v>
      </c>
      <c r="U23" s="7">
        <v>24860</v>
      </c>
      <c r="V23" s="7">
        <v>27466</v>
      </c>
      <c r="W23" s="7">
        <v>26879</v>
      </c>
      <c r="X23" s="7">
        <v>28749</v>
      </c>
      <c r="Y23" s="7">
        <v>27827</v>
      </c>
      <c r="Z23" s="7">
        <v>27812</v>
      </c>
      <c r="AA23" s="7">
        <v>29325</v>
      </c>
      <c r="AB23" s="7">
        <v>29411</v>
      </c>
      <c r="AC23" s="7">
        <v>29383</v>
      </c>
    </row>
    <row r="24" spans="1:29" x14ac:dyDescent="0.25">
      <c r="A24" s="6" t="s">
        <v>79</v>
      </c>
      <c r="B24" s="7">
        <v>63000</v>
      </c>
      <c r="C24" s="7">
        <v>66840</v>
      </c>
      <c r="D24" s="7">
        <v>79854</v>
      </c>
      <c r="E24" s="7">
        <v>78440</v>
      </c>
      <c r="F24" s="7">
        <v>91877</v>
      </c>
      <c r="G24" s="7">
        <v>84470</v>
      </c>
      <c r="H24" s="7">
        <v>64265</v>
      </c>
      <c r="I24" s="7">
        <v>71503</v>
      </c>
      <c r="J24" s="7">
        <v>64484</v>
      </c>
      <c r="K24" s="7">
        <v>74332</v>
      </c>
      <c r="L24" s="7">
        <v>73642</v>
      </c>
      <c r="M24" s="7">
        <v>72000</v>
      </c>
      <c r="N24" s="7">
        <v>63193</v>
      </c>
      <c r="O24" s="7">
        <v>73687</v>
      </c>
      <c r="P24" s="7">
        <v>75510</v>
      </c>
      <c r="Q24" s="7">
        <v>72844</v>
      </c>
      <c r="R24" s="7">
        <v>61875</v>
      </c>
      <c r="S24" s="7">
        <v>48246</v>
      </c>
      <c r="T24" s="7">
        <v>48749</v>
      </c>
      <c r="U24" s="7">
        <v>50948</v>
      </c>
      <c r="V24" s="7">
        <v>56630</v>
      </c>
      <c r="W24" s="7">
        <v>58188</v>
      </c>
      <c r="X24" s="7">
        <v>57015</v>
      </c>
      <c r="Y24" s="7">
        <v>54242</v>
      </c>
      <c r="Z24" s="7">
        <v>53723</v>
      </c>
      <c r="AA24" s="7">
        <v>57177</v>
      </c>
      <c r="AB24" s="7">
        <v>58625</v>
      </c>
      <c r="AC24" s="7">
        <v>58268</v>
      </c>
    </row>
    <row r="25" spans="1:29" x14ac:dyDescent="0.25">
      <c r="A25" s="6" t="s">
        <v>53</v>
      </c>
      <c r="B25" s="7">
        <v>1122693</v>
      </c>
      <c r="C25" s="7">
        <v>812921</v>
      </c>
      <c r="D25" s="7">
        <v>788332</v>
      </c>
      <c r="E25" s="7">
        <v>763635</v>
      </c>
      <c r="F25" s="7">
        <v>735079</v>
      </c>
      <c r="G25" s="7">
        <v>590847</v>
      </c>
      <c r="H25" s="7">
        <v>559760</v>
      </c>
      <c r="I25" s="7">
        <v>463047</v>
      </c>
      <c r="J25" s="7">
        <v>529714</v>
      </c>
      <c r="K25" s="7">
        <v>508982</v>
      </c>
      <c r="L25" s="7">
        <v>551823</v>
      </c>
      <c r="M25" s="7">
        <v>383836</v>
      </c>
      <c r="N25" s="7">
        <v>403382</v>
      </c>
      <c r="O25" s="7">
        <v>412118</v>
      </c>
      <c r="P25" s="7">
        <v>455213</v>
      </c>
      <c r="Q25" s="7">
        <v>425326</v>
      </c>
      <c r="R25" s="7">
        <v>451689</v>
      </c>
      <c r="S25" s="7">
        <v>501760</v>
      </c>
      <c r="T25" s="7">
        <v>490582</v>
      </c>
      <c r="U25" s="7">
        <v>559525</v>
      </c>
      <c r="V25" s="7">
        <v>551494</v>
      </c>
      <c r="W25" s="7">
        <v>636973</v>
      </c>
      <c r="X25" s="7">
        <v>508615</v>
      </c>
      <c r="Y25" s="7">
        <v>527948</v>
      </c>
      <c r="Z25" s="7">
        <v>532767</v>
      </c>
      <c r="AA25" s="7">
        <v>528550</v>
      </c>
      <c r="AB25" s="7">
        <v>547199</v>
      </c>
      <c r="AC25" s="7">
        <v>533896</v>
      </c>
    </row>
    <row r="26" spans="1:29" x14ac:dyDescent="0.25">
      <c r="A26" s="6" t="s">
        <v>80</v>
      </c>
      <c r="B26" s="7">
        <v>6428958</v>
      </c>
      <c r="C26" s="7">
        <v>8111023</v>
      </c>
      <c r="D26" s="7">
        <v>8501109</v>
      </c>
      <c r="E26" s="7">
        <v>8831523</v>
      </c>
      <c r="F26" s="7">
        <v>8862621</v>
      </c>
      <c r="G26" s="7">
        <v>8525815</v>
      </c>
      <c r="H26" s="7">
        <v>9950078</v>
      </c>
      <c r="I26" s="7">
        <v>8814248</v>
      </c>
      <c r="J26" s="7">
        <v>9654393</v>
      </c>
      <c r="K26" s="7">
        <v>9322937</v>
      </c>
      <c r="L26" s="7">
        <v>9762634</v>
      </c>
      <c r="M26" s="7">
        <v>9448160</v>
      </c>
      <c r="N26" s="7">
        <v>8907666</v>
      </c>
      <c r="O26" s="7">
        <v>9107078</v>
      </c>
      <c r="P26" s="7">
        <v>8134111</v>
      </c>
      <c r="Q26" s="7">
        <v>6689667</v>
      </c>
      <c r="R26" s="7">
        <v>6510653</v>
      </c>
      <c r="S26" s="7">
        <v>6162504</v>
      </c>
      <c r="T26" s="7">
        <v>5075878</v>
      </c>
      <c r="U26" s="7">
        <v>3673714</v>
      </c>
      <c r="V26" s="7">
        <v>3973251</v>
      </c>
      <c r="W26" s="7">
        <v>3206225</v>
      </c>
      <c r="X26" s="7">
        <v>3104097</v>
      </c>
      <c r="Y26" s="7">
        <v>3335090</v>
      </c>
      <c r="Z26" s="7">
        <v>3755880</v>
      </c>
      <c r="AA26" s="7">
        <v>2814056</v>
      </c>
      <c r="AB26" s="7">
        <v>3539546</v>
      </c>
      <c r="AC26" s="7">
        <v>3657766</v>
      </c>
    </row>
    <row r="27" spans="1:29" x14ac:dyDescent="0.25">
      <c r="A27" s="6" t="s">
        <v>31</v>
      </c>
      <c r="B27" s="7">
        <v>18633</v>
      </c>
      <c r="C27" s="7">
        <v>17454</v>
      </c>
      <c r="D27" s="7">
        <v>13891</v>
      </c>
      <c r="E27" s="7">
        <v>14758</v>
      </c>
      <c r="F27" s="7">
        <v>12788</v>
      </c>
      <c r="G27" s="7">
        <v>8234</v>
      </c>
      <c r="H27" s="7">
        <v>12654</v>
      </c>
      <c r="I27" s="7">
        <v>17084</v>
      </c>
      <c r="J27" s="7">
        <v>18968</v>
      </c>
      <c r="K27" s="7">
        <v>10708</v>
      </c>
      <c r="L27" s="7">
        <v>20337</v>
      </c>
      <c r="M27" s="7">
        <v>48320</v>
      </c>
      <c r="N27" s="7">
        <v>33880</v>
      </c>
      <c r="O27" s="7">
        <v>34475</v>
      </c>
      <c r="P27" s="7">
        <v>40376</v>
      </c>
      <c r="Q27" s="7">
        <v>23870</v>
      </c>
      <c r="R27" s="7">
        <v>6634</v>
      </c>
      <c r="S27" s="7">
        <v>7578</v>
      </c>
      <c r="T27" s="7">
        <v>8479</v>
      </c>
      <c r="U27" s="7"/>
      <c r="V27" s="7"/>
      <c r="W27" s="7"/>
      <c r="X27" s="7"/>
      <c r="Y27" s="7"/>
      <c r="Z27" s="7"/>
      <c r="AA27" s="7"/>
      <c r="AB27" s="7"/>
      <c r="AC27" s="7"/>
    </row>
    <row r="28" spans="1:29" x14ac:dyDescent="0.25">
      <c r="A28" s="6" t="s">
        <v>66</v>
      </c>
      <c r="B28" s="7">
        <v>136455</v>
      </c>
      <c r="C28" s="7">
        <v>222367</v>
      </c>
      <c r="D28" s="7">
        <v>199816</v>
      </c>
      <c r="E28" s="7">
        <v>175228</v>
      </c>
      <c r="F28" s="7">
        <v>235999</v>
      </c>
      <c r="G28" s="7">
        <v>276687</v>
      </c>
      <c r="H28" s="7">
        <v>276040</v>
      </c>
      <c r="I28" s="7">
        <v>236293</v>
      </c>
      <c r="J28" s="7">
        <v>265441</v>
      </c>
      <c r="K28" s="7">
        <v>254969</v>
      </c>
      <c r="L28" s="7">
        <v>258903</v>
      </c>
      <c r="M28" s="7">
        <v>323432</v>
      </c>
      <c r="N28" s="7">
        <v>363640</v>
      </c>
      <c r="O28" s="7">
        <v>337244</v>
      </c>
      <c r="P28" s="7">
        <v>363361</v>
      </c>
      <c r="Q28" s="7">
        <v>345132</v>
      </c>
      <c r="R28" s="7">
        <v>173647</v>
      </c>
      <c r="S28" s="7">
        <v>251274</v>
      </c>
      <c r="T28" s="7">
        <v>248553</v>
      </c>
      <c r="U28" s="7">
        <v>229936.1</v>
      </c>
      <c r="V28" s="7">
        <v>241312</v>
      </c>
      <c r="W28" s="7">
        <v>208365</v>
      </c>
      <c r="X28" s="7">
        <v>230661</v>
      </c>
      <c r="Y28" s="7">
        <v>236883.68</v>
      </c>
      <c r="Z28" s="7">
        <v>252276</v>
      </c>
      <c r="AA28" s="7">
        <v>256876</v>
      </c>
      <c r="AB28" s="7">
        <v>267053</v>
      </c>
      <c r="AC28" s="7">
        <v>272432.69</v>
      </c>
    </row>
    <row r="29" spans="1:29" x14ac:dyDescent="0.25">
      <c r="A29" s="6" t="s">
        <v>37</v>
      </c>
      <c r="B29" s="7">
        <v>131158</v>
      </c>
      <c r="C29" s="7">
        <v>133075</v>
      </c>
      <c r="D29" s="7">
        <v>128420</v>
      </c>
      <c r="E29" s="7">
        <v>111076</v>
      </c>
      <c r="F29" s="7">
        <v>105801</v>
      </c>
      <c r="G29" s="7">
        <v>175105</v>
      </c>
      <c r="H29" s="7">
        <v>194443</v>
      </c>
      <c r="I29" s="7">
        <v>163628</v>
      </c>
      <c r="J29" s="7">
        <v>146926</v>
      </c>
      <c r="K29" s="7">
        <v>173397</v>
      </c>
      <c r="L29" s="7">
        <v>189294</v>
      </c>
      <c r="M29" s="7">
        <v>154109</v>
      </c>
      <c r="N29" s="7">
        <v>135421</v>
      </c>
      <c r="O29" s="7">
        <v>138641</v>
      </c>
      <c r="P29" s="7">
        <v>146540</v>
      </c>
      <c r="Q29" s="7">
        <v>223976</v>
      </c>
      <c r="R29" s="7">
        <v>149255</v>
      </c>
      <c r="S29" s="7">
        <v>191531</v>
      </c>
      <c r="T29" s="7">
        <v>180063</v>
      </c>
      <c r="U29" s="7">
        <v>193112</v>
      </c>
      <c r="V29" s="7">
        <v>201098</v>
      </c>
      <c r="W29" s="7">
        <v>211164</v>
      </c>
      <c r="X29" s="7">
        <v>179926</v>
      </c>
      <c r="Y29" s="7">
        <v>183997.22</v>
      </c>
      <c r="Z29" s="7">
        <v>129569</v>
      </c>
      <c r="AA29" s="7">
        <v>144980</v>
      </c>
      <c r="AB29" s="7">
        <v>131266</v>
      </c>
      <c r="AC29" s="7">
        <v>136797</v>
      </c>
    </row>
    <row r="30" spans="1:29" x14ac:dyDescent="0.25">
      <c r="A30" s="6" t="s">
        <v>67</v>
      </c>
      <c r="B30" s="7">
        <v>5347</v>
      </c>
      <c r="C30" s="7">
        <v>4885</v>
      </c>
      <c r="D30" s="7">
        <v>5609</v>
      </c>
      <c r="E30" s="7">
        <v>5761</v>
      </c>
      <c r="F30" s="7">
        <v>7467</v>
      </c>
      <c r="G30" s="7">
        <v>8309</v>
      </c>
      <c r="H30" s="7">
        <v>8812</v>
      </c>
      <c r="I30" s="7">
        <v>9716</v>
      </c>
      <c r="J30" s="7">
        <v>9855</v>
      </c>
      <c r="K30" s="7">
        <v>10808</v>
      </c>
      <c r="L30" s="7">
        <v>11100</v>
      </c>
      <c r="M30" s="7">
        <v>10911</v>
      </c>
      <c r="N30" s="7">
        <v>10632</v>
      </c>
      <c r="O30" s="7">
        <v>11923</v>
      </c>
      <c r="P30" s="7">
        <v>21013</v>
      </c>
      <c r="Q30" s="7">
        <v>20920</v>
      </c>
      <c r="R30" s="7">
        <v>25425</v>
      </c>
      <c r="S30" s="7">
        <v>37885</v>
      </c>
      <c r="T30" s="7">
        <v>33800</v>
      </c>
      <c r="U30" s="7">
        <v>31119</v>
      </c>
      <c r="V30" s="7">
        <v>28591</v>
      </c>
      <c r="W30" s="7">
        <v>22946</v>
      </c>
      <c r="X30" s="7">
        <v>22972</v>
      </c>
      <c r="Y30" s="7">
        <v>27846.720000000001</v>
      </c>
      <c r="Z30" s="7">
        <v>27094</v>
      </c>
      <c r="AA30" s="7">
        <v>27753</v>
      </c>
      <c r="AB30" s="7">
        <v>26642</v>
      </c>
      <c r="AC30" s="7">
        <v>25475</v>
      </c>
    </row>
    <row r="31" spans="1:29" x14ac:dyDescent="0.25">
      <c r="A31" s="6" t="s">
        <v>32</v>
      </c>
      <c r="B31" s="7">
        <v>13025</v>
      </c>
      <c r="C31" s="7">
        <v>13687</v>
      </c>
      <c r="D31" s="7">
        <v>13338</v>
      </c>
      <c r="E31" s="7">
        <v>10663</v>
      </c>
      <c r="F31" s="7">
        <v>9280</v>
      </c>
      <c r="G31" s="7">
        <v>9255</v>
      </c>
      <c r="H31" s="7">
        <v>15504</v>
      </c>
      <c r="I31" s="7">
        <v>22486</v>
      </c>
      <c r="J31" s="7">
        <v>24213</v>
      </c>
      <c r="K31" s="7">
        <v>8343</v>
      </c>
      <c r="L31" s="7">
        <v>16771</v>
      </c>
      <c r="M31" s="7">
        <v>25416</v>
      </c>
      <c r="N31" s="7">
        <v>31066</v>
      </c>
      <c r="O31" s="7">
        <v>36396</v>
      </c>
      <c r="P31" s="7">
        <v>48270</v>
      </c>
      <c r="Q31" s="7">
        <v>23981</v>
      </c>
      <c r="R31" s="7">
        <v>8154</v>
      </c>
      <c r="S31" s="7">
        <v>9490</v>
      </c>
      <c r="T31" s="7">
        <v>14128</v>
      </c>
      <c r="U31" s="7">
        <v>23208</v>
      </c>
      <c r="V31" s="7">
        <v>45359</v>
      </c>
      <c r="W31" s="7">
        <v>22065</v>
      </c>
      <c r="X31" s="7">
        <v>67152</v>
      </c>
      <c r="Y31" s="7">
        <v>117341</v>
      </c>
      <c r="Z31" s="7">
        <v>132846</v>
      </c>
      <c r="AA31" s="7">
        <v>205120</v>
      </c>
      <c r="AB31" s="7">
        <v>149814</v>
      </c>
      <c r="AC31" s="7">
        <v>151293</v>
      </c>
    </row>
    <row r="32" spans="1:29" x14ac:dyDescent="0.25">
      <c r="A32" s="6" t="s">
        <v>38</v>
      </c>
      <c r="B32" s="7">
        <v>8570</v>
      </c>
      <c r="C32" s="7">
        <v>5611</v>
      </c>
      <c r="D32" s="7">
        <v>5017</v>
      </c>
      <c r="E32" s="7">
        <v>3523</v>
      </c>
      <c r="F32" s="7">
        <v>2818</v>
      </c>
      <c r="G32" s="7">
        <v>1970</v>
      </c>
      <c r="H32" s="7">
        <v>1242</v>
      </c>
      <c r="I32" s="7">
        <v>970</v>
      </c>
      <c r="J32" s="7">
        <v>439</v>
      </c>
      <c r="K32" s="7">
        <v>5230</v>
      </c>
      <c r="L32" s="7">
        <v>15514</v>
      </c>
      <c r="M32" s="7">
        <v>15942</v>
      </c>
      <c r="N32" s="7">
        <v>37777</v>
      </c>
      <c r="O32" s="7">
        <v>85792</v>
      </c>
      <c r="P32" s="7">
        <v>67870</v>
      </c>
      <c r="Q32" s="7">
        <v>59164</v>
      </c>
      <c r="R32" s="7">
        <v>58389</v>
      </c>
      <c r="S32" s="7">
        <v>18422</v>
      </c>
      <c r="T32" s="7">
        <v>8059</v>
      </c>
      <c r="U32" s="7">
        <v>14457.35</v>
      </c>
      <c r="V32" s="7">
        <v>20852</v>
      </c>
      <c r="W32" s="7">
        <v>2799</v>
      </c>
      <c r="X32" s="7">
        <v>1750</v>
      </c>
      <c r="Y32" s="7">
        <v>7716.96</v>
      </c>
      <c r="Z32" s="7">
        <v>5080</v>
      </c>
      <c r="AA32" s="7">
        <v>7387</v>
      </c>
      <c r="AB32" s="7">
        <v>8894</v>
      </c>
      <c r="AC32" s="7">
        <v>9989.44</v>
      </c>
    </row>
    <row r="33" spans="1:29" x14ac:dyDescent="0.25">
      <c r="A33" s="6" t="s">
        <v>54</v>
      </c>
      <c r="B33" s="7">
        <v>87117</v>
      </c>
      <c r="C33" s="7">
        <v>97455</v>
      </c>
      <c r="D33" s="7">
        <v>98948</v>
      </c>
      <c r="E33" s="7">
        <v>114234</v>
      </c>
      <c r="F33" s="7">
        <v>130204</v>
      </c>
      <c r="G33" s="7">
        <v>152738</v>
      </c>
      <c r="H33" s="7">
        <v>148030</v>
      </c>
      <c r="I33" s="7">
        <v>131753</v>
      </c>
      <c r="J33" s="7">
        <v>118063</v>
      </c>
      <c r="K33" s="7">
        <v>151353</v>
      </c>
      <c r="L33" s="7">
        <v>132159</v>
      </c>
      <c r="M33" s="7">
        <v>128020</v>
      </c>
      <c r="N33" s="7">
        <v>126495</v>
      </c>
      <c r="O33" s="7">
        <v>133329</v>
      </c>
      <c r="P33" s="7">
        <v>158423</v>
      </c>
      <c r="Q33" s="7">
        <v>181545</v>
      </c>
      <c r="R33" s="7">
        <v>184259</v>
      </c>
      <c r="S33" s="7">
        <v>208725</v>
      </c>
      <c r="T33" s="7">
        <v>203832</v>
      </c>
      <c r="U33" s="7">
        <v>177180</v>
      </c>
      <c r="V33" s="7">
        <v>160707</v>
      </c>
      <c r="W33" s="7">
        <v>154480</v>
      </c>
      <c r="X33" s="7">
        <v>101165</v>
      </c>
      <c r="Y33" s="7">
        <v>157177.28</v>
      </c>
      <c r="Z33" s="7">
        <v>152019</v>
      </c>
      <c r="AA33" s="7">
        <v>156533</v>
      </c>
      <c r="AB33" s="7">
        <v>165783</v>
      </c>
      <c r="AC33" s="7">
        <v>167340</v>
      </c>
    </row>
    <row r="34" spans="1:29" x14ac:dyDescent="0.25">
      <c r="A34" s="6" t="s">
        <v>68</v>
      </c>
      <c r="B34" s="7">
        <v>12644</v>
      </c>
      <c r="C34" s="7">
        <v>19996</v>
      </c>
      <c r="D34" s="7">
        <v>23742</v>
      </c>
      <c r="E34" s="7">
        <v>27730</v>
      </c>
      <c r="F34" s="7">
        <v>29921</v>
      </c>
      <c r="G34" s="7">
        <v>27853</v>
      </c>
      <c r="H34" s="7">
        <v>28736</v>
      </c>
      <c r="I34" s="7">
        <v>31929</v>
      </c>
      <c r="J34" s="7">
        <v>35130</v>
      </c>
      <c r="K34" s="7">
        <v>40740</v>
      </c>
      <c r="L34" s="7">
        <v>42257</v>
      </c>
      <c r="M34" s="7">
        <v>39694</v>
      </c>
      <c r="N34" s="7">
        <v>43278</v>
      </c>
      <c r="O34" s="7">
        <v>46241</v>
      </c>
      <c r="P34" s="7">
        <v>52421</v>
      </c>
      <c r="Q34" s="7">
        <v>42408</v>
      </c>
      <c r="R34" s="7">
        <v>52899</v>
      </c>
      <c r="S34" s="7">
        <v>78982</v>
      </c>
      <c r="T34" s="7">
        <v>81396</v>
      </c>
      <c r="U34" s="7">
        <v>71962</v>
      </c>
      <c r="V34" s="7">
        <v>69094</v>
      </c>
      <c r="W34" s="7">
        <v>63233</v>
      </c>
      <c r="X34" s="7">
        <v>58657</v>
      </c>
      <c r="Y34" s="7">
        <v>73492.490000000005</v>
      </c>
      <c r="Z34" s="7">
        <v>74201</v>
      </c>
      <c r="AA34" s="7">
        <v>74581</v>
      </c>
      <c r="AB34" s="7">
        <v>74622</v>
      </c>
      <c r="AC34" s="7">
        <v>76223</v>
      </c>
    </row>
    <row r="35" spans="1:29" x14ac:dyDescent="0.25">
      <c r="A35" s="6" t="s">
        <v>27</v>
      </c>
      <c r="B35" s="7">
        <v>1199219</v>
      </c>
      <c r="C35" s="7">
        <v>983121</v>
      </c>
      <c r="D35" s="7">
        <v>1149452</v>
      </c>
      <c r="E35" s="7">
        <v>1689551</v>
      </c>
      <c r="F35" s="7">
        <v>1801061</v>
      </c>
      <c r="G35" s="7">
        <v>1392029</v>
      </c>
      <c r="H35" s="7">
        <v>1823237</v>
      </c>
      <c r="I35" s="7">
        <v>2126256</v>
      </c>
      <c r="J35" s="7">
        <v>2193460</v>
      </c>
      <c r="K35" s="7">
        <v>2336834</v>
      </c>
      <c r="L35" s="7">
        <v>2440778</v>
      </c>
      <c r="M35" s="7">
        <v>2995710</v>
      </c>
      <c r="N35" s="7">
        <v>1981931</v>
      </c>
      <c r="O35" s="7">
        <v>2496207</v>
      </c>
      <c r="P35" s="7">
        <v>2117710</v>
      </c>
      <c r="Q35" s="7">
        <v>1752513</v>
      </c>
      <c r="R35" s="7">
        <v>2454477</v>
      </c>
      <c r="S35" s="7">
        <v>2271059</v>
      </c>
      <c r="T35" s="7">
        <v>1840306</v>
      </c>
      <c r="U35" s="7">
        <v>1543365</v>
      </c>
      <c r="V35" s="7">
        <v>1282179</v>
      </c>
      <c r="W35" s="7">
        <v>1776252</v>
      </c>
      <c r="X35" s="7">
        <v>1023089</v>
      </c>
      <c r="Y35" s="7">
        <v>1636271</v>
      </c>
      <c r="Z35" s="7">
        <v>2633976</v>
      </c>
      <c r="AA35" s="7">
        <v>2602191</v>
      </c>
      <c r="AB35" s="7">
        <v>2759286</v>
      </c>
      <c r="AC35" s="7">
        <v>2832021</v>
      </c>
    </row>
    <row r="36" spans="1:29" x14ac:dyDescent="0.25">
      <c r="A36" s="6" t="s">
        <v>55</v>
      </c>
      <c r="B36" s="7">
        <v>143403</v>
      </c>
      <c r="C36" s="7">
        <v>136257</v>
      </c>
      <c r="D36" s="7">
        <v>132460</v>
      </c>
      <c r="E36" s="7">
        <v>130262</v>
      </c>
      <c r="F36" s="7">
        <v>74982</v>
      </c>
      <c r="G36" s="7">
        <v>73558</v>
      </c>
      <c r="H36" s="7">
        <v>68664</v>
      </c>
      <c r="I36" s="7">
        <v>68582</v>
      </c>
      <c r="J36" s="7">
        <v>74941</v>
      </c>
      <c r="K36" s="7">
        <v>74426</v>
      </c>
      <c r="L36" s="7">
        <v>76253</v>
      </c>
      <c r="M36" s="7">
        <v>57238</v>
      </c>
      <c r="N36" s="7">
        <v>53886</v>
      </c>
      <c r="O36" s="7">
        <v>52475</v>
      </c>
      <c r="P36" s="7">
        <v>55052</v>
      </c>
      <c r="Q36" s="7">
        <v>110965</v>
      </c>
      <c r="R36" s="7">
        <v>48336</v>
      </c>
      <c r="S36" s="7">
        <v>59966</v>
      </c>
      <c r="T36" s="7">
        <v>51732</v>
      </c>
      <c r="U36" s="7">
        <v>155988</v>
      </c>
      <c r="V36" s="7">
        <v>106877</v>
      </c>
      <c r="W36" s="7">
        <v>105789</v>
      </c>
      <c r="X36" s="7">
        <v>95921</v>
      </c>
      <c r="Y36" s="7">
        <v>66862</v>
      </c>
      <c r="Z36" s="7">
        <v>103921.46</v>
      </c>
      <c r="AA36" s="7">
        <v>151121</v>
      </c>
      <c r="AB36" s="7">
        <v>122368.06</v>
      </c>
      <c r="AC36" s="7"/>
    </row>
    <row r="37" spans="1:29" x14ac:dyDescent="0.25">
      <c r="A37" s="6" t="s">
        <v>39</v>
      </c>
      <c r="B37" s="7">
        <v>1534</v>
      </c>
      <c r="C37" s="7">
        <v>2260</v>
      </c>
      <c r="D37" s="7">
        <v>1570</v>
      </c>
      <c r="E37" s="7">
        <v>1603</v>
      </c>
      <c r="F37" s="7">
        <v>1502</v>
      </c>
      <c r="G37" s="7">
        <v>1546</v>
      </c>
      <c r="H37" s="7">
        <v>1179</v>
      </c>
      <c r="I37" s="7">
        <v>963</v>
      </c>
      <c r="J37" s="7">
        <v>801</v>
      </c>
      <c r="K37" s="7">
        <v>1315</v>
      </c>
      <c r="L37" s="7">
        <v>1094</v>
      </c>
      <c r="M37" s="7">
        <v>1326</v>
      </c>
      <c r="N37" s="7">
        <v>651</v>
      </c>
      <c r="O37" s="7">
        <v>538</v>
      </c>
      <c r="P37" s="7">
        <v>815</v>
      </c>
      <c r="Q37" s="7">
        <v>578</v>
      </c>
      <c r="R37" s="7">
        <v>3523</v>
      </c>
      <c r="S37" s="7">
        <v>4057</v>
      </c>
      <c r="T37" s="7">
        <v>3701</v>
      </c>
      <c r="U37" s="7">
        <v>7388</v>
      </c>
      <c r="V37" s="7">
        <v>2965</v>
      </c>
      <c r="W37" s="7">
        <v>2135</v>
      </c>
      <c r="X37" s="7">
        <v>2022</v>
      </c>
      <c r="Y37" s="7">
        <v>3448.16</v>
      </c>
      <c r="Z37" s="7">
        <v>2963</v>
      </c>
      <c r="AA37" s="7">
        <v>3384</v>
      </c>
      <c r="AB37" s="7">
        <v>5267</v>
      </c>
      <c r="AC37" s="7">
        <v>4160</v>
      </c>
    </row>
    <row r="38" spans="1:29" x14ac:dyDescent="0.25">
      <c r="A38" s="6" t="s">
        <v>46</v>
      </c>
      <c r="B38" s="7">
        <v>787</v>
      </c>
      <c r="C38" s="7">
        <v>1180</v>
      </c>
      <c r="D38" s="7">
        <v>1241</v>
      </c>
      <c r="E38" s="7">
        <v>1047</v>
      </c>
      <c r="F38" s="7">
        <v>1330</v>
      </c>
      <c r="G38" s="7">
        <v>2318</v>
      </c>
      <c r="H38" s="7">
        <v>2477</v>
      </c>
      <c r="I38" s="7">
        <v>3644</v>
      </c>
      <c r="J38" s="7">
        <v>4459</v>
      </c>
      <c r="K38" s="7">
        <v>6241</v>
      </c>
      <c r="L38" s="7">
        <v>6233</v>
      </c>
      <c r="M38" s="7">
        <v>7447</v>
      </c>
      <c r="N38" s="7">
        <v>6459</v>
      </c>
      <c r="O38" s="7">
        <v>7172</v>
      </c>
      <c r="P38" s="7">
        <v>7778</v>
      </c>
      <c r="Q38" s="7">
        <v>12945</v>
      </c>
      <c r="R38" s="7">
        <v>7520</v>
      </c>
      <c r="S38" s="7">
        <v>9410</v>
      </c>
      <c r="T38" s="7">
        <v>13136</v>
      </c>
      <c r="U38" s="7"/>
      <c r="V38" s="7"/>
      <c r="W38" s="7"/>
      <c r="X38" s="7"/>
      <c r="Y38" s="7"/>
      <c r="Z38" s="7"/>
      <c r="AA38" s="7"/>
      <c r="AB38" s="7"/>
      <c r="AC38" s="7"/>
    </row>
    <row r="39" spans="1:29" x14ac:dyDescent="0.25">
      <c r="A39" s="6" t="s">
        <v>56</v>
      </c>
      <c r="B39" s="7">
        <v>70230</v>
      </c>
      <c r="C39" s="7">
        <v>132678</v>
      </c>
      <c r="D39" s="7">
        <v>125672</v>
      </c>
      <c r="E39" s="7">
        <v>113011</v>
      </c>
      <c r="F39" s="7">
        <v>130765</v>
      </c>
      <c r="G39" s="7">
        <v>181645</v>
      </c>
      <c r="H39" s="7">
        <v>228516</v>
      </c>
      <c r="I39" s="7">
        <v>232094</v>
      </c>
      <c r="J39" s="7">
        <v>293599</v>
      </c>
      <c r="K39" s="7">
        <v>131573</v>
      </c>
      <c r="L39" s="7">
        <v>206685</v>
      </c>
      <c r="M39" s="7">
        <v>188082</v>
      </c>
      <c r="N39" s="7">
        <v>188047</v>
      </c>
      <c r="O39" s="7">
        <v>184546</v>
      </c>
      <c r="P39" s="7">
        <v>193774</v>
      </c>
      <c r="Q39" s="7">
        <v>422459</v>
      </c>
      <c r="R39" s="7">
        <v>151794</v>
      </c>
      <c r="S39" s="7">
        <v>221335</v>
      </c>
      <c r="T39" s="7">
        <v>191906</v>
      </c>
      <c r="U39" s="7">
        <v>159272</v>
      </c>
      <c r="V39" s="7">
        <v>95589</v>
      </c>
      <c r="W39" s="7">
        <v>60010</v>
      </c>
      <c r="X39" s="7">
        <v>156819</v>
      </c>
      <c r="Y39" s="7">
        <v>129356.51</v>
      </c>
      <c r="Z39" s="7">
        <v>128868</v>
      </c>
      <c r="AA39" s="7">
        <v>136795</v>
      </c>
      <c r="AB39" s="7">
        <v>135353</v>
      </c>
      <c r="AC39" s="7">
        <v>139705</v>
      </c>
    </row>
    <row r="40" spans="1:29" x14ac:dyDescent="0.25">
      <c r="A40" s="6" t="s">
        <v>57</v>
      </c>
      <c r="B40" s="7">
        <v>513709</v>
      </c>
      <c r="C40" s="7">
        <v>475023</v>
      </c>
      <c r="D40" s="7">
        <v>462579</v>
      </c>
      <c r="E40" s="7">
        <v>496768</v>
      </c>
      <c r="F40" s="7">
        <v>456495</v>
      </c>
      <c r="G40" s="7">
        <v>341645</v>
      </c>
      <c r="H40" s="7">
        <v>333272</v>
      </c>
      <c r="I40" s="7">
        <v>374419</v>
      </c>
      <c r="J40" s="7">
        <v>374417</v>
      </c>
      <c r="K40" s="7">
        <v>377881</v>
      </c>
      <c r="L40" s="7">
        <v>412256</v>
      </c>
      <c r="M40" s="7">
        <v>382561</v>
      </c>
      <c r="N40" s="7">
        <v>384445</v>
      </c>
      <c r="O40" s="7">
        <v>399748</v>
      </c>
      <c r="P40" s="7">
        <v>437729</v>
      </c>
      <c r="Q40" s="7">
        <v>565518</v>
      </c>
      <c r="R40" s="7">
        <v>376567</v>
      </c>
      <c r="S40" s="7">
        <v>504179</v>
      </c>
      <c r="T40" s="7">
        <v>429296</v>
      </c>
      <c r="U40" s="7">
        <v>393042</v>
      </c>
      <c r="V40" s="7">
        <v>374378</v>
      </c>
      <c r="W40" s="7">
        <v>273476</v>
      </c>
      <c r="X40" s="7">
        <v>365009</v>
      </c>
      <c r="Y40" s="7">
        <v>324435.51</v>
      </c>
      <c r="Z40" s="7">
        <v>341525.34</v>
      </c>
      <c r="AA40" s="7">
        <v>365286</v>
      </c>
      <c r="AB40" s="7">
        <v>320984</v>
      </c>
      <c r="AC40" s="7">
        <v>315121</v>
      </c>
    </row>
    <row r="41" spans="1:29" x14ac:dyDescent="0.25">
      <c r="A41" s="6" t="s">
        <v>47</v>
      </c>
      <c r="B41" s="7">
        <v>52755</v>
      </c>
      <c r="C41" s="7">
        <v>63857</v>
      </c>
      <c r="D41" s="7">
        <v>69623</v>
      </c>
      <c r="E41" s="7">
        <v>87567</v>
      </c>
      <c r="F41" s="7">
        <v>87523</v>
      </c>
      <c r="G41" s="7">
        <v>93163</v>
      </c>
      <c r="H41" s="7">
        <v>52485</v>
      </c>
      <c r="I41" s="7">
        <v>69878</v>
      </c>
      <c r="J41" s="7">
        <v>76857</v>
      </c>
      <c r="K41" s="7">
        <v>87243</v>
      </c>
      <c r="L41" s="7">
        <v>88521</v>
      </c>
      <c r="M41" s="7">
        <v>84779</v>
      </c>
      <c r="N41" s="7">
        <v>90855</v>
      </c>
      <c r="O41" s="7">
        <v>98374</v>
      </c>
      <c r="P41" s="7">
        <v>124706</v>
      </c>
      <c r="Q41" s="7">
        <v>128931</v>
      </c>
      <c r="R41" s="7">
        <v>50457</v>
      </c>
      <c r="S41" s="7">
        <v>63991</v>
      </c>
      <c r="T41" s="7">
        <v>60851</v>
      </c>
      <c r="U41" s="7">
        <v>48938</v>
      </c>
      <c r="V41" s="7">
        <v>53107</v>
      </c>
      <c r="W41" s="7">
        <v>45653</v>
      </c>
      <c r="X41" s="7">
        <v>48710</v>
      </c>
      <c r="Y41" s="7">
        <v>48892.7</v>
      </c>
      <c r="Z41" s="7">
        <v>52153</v>
      </c>
      <c r="AA41" s="7">
        <v>53300</v>
      </c>
      <c r="AB41" s="7">
        <v>55781</v>
      </c>
      <c r="AC41" s="7">
        <v>55772</v>
      </c>
    </row>
    <row r="42" spans="1:29" x14ac:dyDescent="0.25">
      <c r="A42" s="6" t="s">
        <v>48</v>
      </c>
      <c r="B42" s="7">
        <v>64008</v>
      </c>
      <c r="C42" s="7">
        <v>60466</v>
      </c>
      <c r="D42" s="7">
        <v>63179</v>
      </c>
      <c r="E42" s="7">
        <v>62994</v>
      </c>
      <c r="F42" s="7">
        <v>64443</v>
      </c>
      <c r="G42" s="7">
        <v>54353</v>
      </c>
      <c r="H42" s="7">
        <v>47755</v>
      </c>
      <c r="I42" s="7">
        <v>61904</v>
      </c>
      <c r="J42" s="7">
        <v>59169</v>
      </c>
      <c r="K42" s="7">
        <v>85954</v>
      </c>
      <c r="L42" s="7">
        <v>78290</v>
      </c>
      <c r="M42" s="7">
        <v>83996</v>
      </c>
      <c r="N42" s="7">
        <v>83034</v>
      </c>
      <c r="O42" s="7">
        <v>90232</v>
      </c>
      <c r="P42" s="7">
        <v>138476</v>
      </c>
      <c r="Q42" s="7">
        <v>101850</v>
      </c>
      <c r="R42" s="7">
        <v>84081</v>
      </c>
      <c r="S42" s="7">
        <v>108196</v>
      </c>
      <c r="T42" s="7">
        <v>97291</v>
      </c>
      <c r="U42" s="7">
        <v>78704</v>
      </c>
      <c r="V42" s="7">
        <v>80932</v>
      </c>
      <c r="W42" s="7"/>
      <c r="X42" s="7"/>
      <c r="Y42" s="7"/>
      <c r="Z42" s="7"/>
      <c r="AA42" s="7"/>
      <c r="AB42" s="7"/>
      <c r="AC42" s="7"/>
    </row>
    <row r="43" spans="1:29" x14ac:dyDescent="0.25">
      <c r="A43" s="6" t="s">
        <v>62</v>
      </c>
      <c r="B43" s="7">
        <v>91502</v>
      </c>
      <c r="C43" s="7">
        <v>94320</v>
      </c>
      <c r="D43" s="7">
        <v>102120</v>
      </c>
      <c r="E43" s="7">
        <v>385989</v>
      </c>
      <c r="F43" s="7">
        <v>430882</v>
      </c>
      <c r="G43" s="7">
        <v>460626</v>
      </c>
      <c r="H43" s="7">
        <v>360310</v>
      </c>
      <c r="I43" s="7">
        <v>282633</v>
      </c>
      <c r="J43" s="7">
        <v>327744</v>
      </c>
      <c r="K43" s="7">
        <v>298357</v>
      </c>
      <c r="L43" s="7">
        <v>341761</v>
      </c>
      <c r="M43" s="7">
        <v>331476</v>
      </c>
      <c r="N43" s="7">
        <v>369062</v>
      </c>
      <c r="O43" s="7">
        <v>389049</v>
      </c>
      <c r="P43" s="7">
        <v>408579</v>
      </c>
      <c r="Q43" s="7">
        <v>371450</v>
      </c>
      <c r="R43" s="7">
        <v>537022</v>
      </c>
      <c r="S43" s="7">
        <v>699428</v>
      </c>
      <c r="T43" s="7">
        <v>710167</v>
      </c>
      <c r="U43" s="7">
        <v>574309</v>
      </c>
      <c r="V43" s="7">
        <v>526217</v>
      </c>
      <c r="W43" s="7">
        <v>432698</v>
      </c>
      <c r="X43" s="7">
        <v>458943</v>
      </c>
      <c r="Y43" s="7">
        <v>596254.56000000029</v>
      </c>
      <c r="Z43" s="7">
        <v>723761.2</v>
      </c>
      <c r="AA43" s="7">
        <v>687494</v>
      </c>
      <c r="AB43" s="7">
        <v>709838.94</v>
      </c>
      <c r="AC43" s="7">
        <v>719072</v>
      </c>
    </row>
    <row r="44" spans="1:29" x14ac:dyDescent="0.25">
      <c r="A44" s="6" t="s">
        <v>76</v>
      </c>
      <c r="B44" s="7">
        <v>59226</v>
      </c>
      <c r="C44" s="7">
        <v>112600</v>
      </c>
      <c r="D44" s="7">
        <v>134983</v>
      </c>
      <c r="E44" s="7">
        <v>123675</v>
      </c>
      <c r="F44" s="7">
        <v>186696</v>
      </c>
      <c r="G44" s="7">
        <v>157903</v>
      </c>
      <c r="H44" s="7">
        <v>140723</v>
      </c>
      <c r="I44" s="7">
        <v>149288</v>
      </c>
      <c r="J44" s="7">
        <v>159853</v>
      </c>
      <c r="K44" s="7">
        <v>208458</v>
      </c>
      <c r="L44" s="7">
        <v>269186</v>
      </c>
      <c r="M44" s="7">
        <v>343832</v>
      </c>
      <c r="N44" s="7">
        <v>286275</v>
      </c>
      <c r="O44" s="7">
        <v>295572</v>
      </c>
      <c r="P44" s="7">
        <v>610433</v>
      </c>
      <c r="Q44" s="7">
        <v>494841</v>
      </c>
      <c r="R44" s="7">
        <v>364090</v>
      </c>
      <c r="S44" s="7">
        <v>470542</v>
      </c>
      <c r="T44" s="7">
        <v>502650</v>
      </c>
      <c r="U44" s="7">
        <v>376659.9</v>
      </c>
      <c r="V44" s="7">
        <v>362449</v>
      </c>
      <c r="W44" s="7">
        <v>346370</v>
      </c>
      <c r="X44" s="7">
        <v>323574.55000000005</v>
      </c>
      <c r="Y44" s="7">
        <v>330883.06000000006</v>
      </c>
      <c r="Z44" s="7">
        <v>417249.42000000004</v>
      </c>
      <c r="AA44" s="7">
        <v>322300.02</v>
      </c>
      <c r="AB44" s="7">
        <v>319014.86</v>
      </c>
      <c r="AC44" s="7">
        <v>501975.27</v>
      </c>
    </row>
    <row r="45" spans="1:29" x14ac:dyDescent="0.25">
      <c r="A45" s="6" t="s">
        <v>42</v>
      </c>
      <c r="B45" s="7">
        <v>316022</v>
      </c>
      <c r="C45" s="7">
        <v>338714</v>
      </c>
      <c r="D45" s="7">
        <v>336260</v>
      </c>
      <c r="E45" s="7">
        <v>372658</v>
      </c>
      <c r="F45" s="7">
        <v>348295</v>
      </c>
      <c r="G45" s="7">
        <v>319873</v>
      </c>
      <c r="H45" s="7">
        <v>275905</v>
      </c>
      <c r="I45" s="7">
        <v>331668</v>
      </c>
      <c r="J45" s="7">
        <v>304468</v>
      </c>
      <c r="K45" s="7">
        <v>307403</v>
      </c>
      <c r="L45" s="7">
        <v>327092</v>
      </c>
      <c r="M45" s="7">
        <v>327750</v>
      </c>
      <c r="N45" s="7">
        <v>416571</v>
      </c>
      <c r="O45" s="7">
        <v>447360</v>
      </c>
      <c r="P45" s="7">
        <v>438526</v>
      </c>
      <c r="Q45" s="7">
        <v>474165</v>
      </c>
      <c r="R45" s="7">
        <v>397143</v>
      </c>
      <c r="S45" s="7">
        <v>514678</v>
      </c>
      <c r="T45" s="7">
        <v>419547</v>
      </c>
      <c r="U45" s="7">
        <v>501850</v>
      </c>
      <c r="V45" s="7">
        <v>522982</v>
      </c>
      <c r="W45" s="7">
        <v>452907</v>
      </c>
      <c r="X45" s="7">
        <v>488114</v>
      </c>
      <c r="Y45" s="7">
        <v>588460.82999999996</v>
      </c>
      <c r="Z45" s="7">
        <v>424227</v>
      </c>
      <c r="AA45" s="7">
        <v>475115</v>
      </c>
      <c r="AB45" s="7">
        <v>521942</v>
      </c>
      <c r="AC45" s="7">
        <v>542670</v>
      </c>
    </row>
    <row r="46" spans="1:29" x14ac:dyDescent="0.25">
      <c r="A46" s="6" t="s">
        <v>49</v>
      </c>
      <c r="B46" s="7">
        <v>322141</v>
      </c>
      <c r="C46" s="7">
        <v>390232</v>
      </c>
      <c r="D46" s="7">
        <v>384050</v>
      </c>
      <c r="E46" s="7">
        <v>341662</v>
      </c>
      <c r="F46" s="7">
        <v>329214</v>
      </c>
      <c r="G46" s="7">
        <v>350626</v>
      </c>
      <c r="H46" s="7">
        <v>321599</v>
      </c>
      <c r="I46" s="7">
        <v>350063</v>
      </c>
      <c r="J46" s="7">
        <v>443106</v>
      </c>
      <c r="K46" s="7">
        <v>454142</v>
      </c>
      <c r="L46" s="7">
        <v>456399</v>
      </c>
      <c r="M46" s="7">
        <v>421016</v>
      </c>
      <c r="N46" s="7">
        <v>499179</v>
      </c>
      <c r="O46" s="7">
        <v>512544</v>
      </c>
      <c r="P46" s="7">
        <v>554852</v>
      </c>
      <c r="Q46" s="7">
        <v>578080</v>
      </c>
      <c r="R46" s="7">
        <v>419580</v>
      </c>
      <c r="S46" s="7">
        <v>636367</v>
      </c>
      <c r="T46" s="7">
        <v>602522</v>
      </c>
      <c r="U46" s="7">
        <v>452673</v>
      </c>
      <c r="V46" s="7">
        <v>421006</v>
      </c>
      <c r="W46" s="7">
        <v>379472</v>
      </c>
      <c r="X46" s="7">
        <v>427319</v>
      </c>
      <c r="Y46" s="7">
        <v>451333.72</v>
      </c>
      <c r="Z46" s="7">
        <v>474491</v>
      </c>
      <c r="AA46" s="7">
        <v>528712</v>
      </c>
      <c r="AB46" s="7">
        <v>527777</v>
      </c>
      <c r="AC46" s="7">
        <v>520567</v>
      </c>
    </row>
    <row r="47" spans="1:29" x14ac:dyDescent="0.25">
      <c r="A47" s="6" t="s">
        <v>58</v>
      </c>
      <c r="B47" s="7">
        <v>236580</v>
      </c>
      <c r="C47" s="7">
        <v>310862</v>
      </c>
      <c r="D47" s="7">
        <v>248508</v>
      </c>
      <c r="E47" s="7">
        <v>149296</v>
      </c>
      <c r="F47" s="7">
        <v>167921</v>
      </c>
      <c r="G47" s="7">
        <v>205479</v>
      </c>
      <c r="H47" s="7">
        <v>183981</v>
      </c>
      <c r="I47" s="7">
        <v>257931</v>
      </c>
      <c r="J47" s="7">
        <v>285721</v>
      </c>
      <c r="K47" s="7">
        <v>150746</v>
      </c>
      <c r="L47" s="7">
        <v>209149</v>
      </c>
      <c r="M47" s="7">
        <v>171580</v>
      </c>
      <c r="N47" s="7">
        <v>189355</v>
      </c>
      <c r="O47" s="7">
        <v>187884</v>
      </c>
      <c r="P47" s="7">
        <v>502339</v>
      </c>
      <c r="Q47" s="7">
        <v>321876</v>
      </c>
      <c r="R47" s="7">
        <v>175539</v>
      </c>
      <c r="S47" s="7">
        <v>324921</v>
      </c>
      <c r="T47" s="7">
        <v>256661</v>
      </c>
      <c r="U47" s="7">
        <v>184307</v>
      </c>
      <c r="V47" s="7">
        <v>136143</v>
      </c>
      <c r="W47" s="7">
        <v>95951</v>
      </c>
      <c r="X47" s="7">
        <v>184151</v>
      </c>
      <c r="Y47" s="7">
        <v>156628.95000000001</v>
      </c>
      <c r="Z47" s="7">
        <v>157166</v>
      </c>
      <c r="AA47" s="7">
        <v>171696</v>
      </c>
      <c r="AB47" s="7">
        <v>151814</v>
      </c>
      <c r="AC47" s="7">
        <v>158359</v>
      </c>
    </row>
    <row r="48" spans="1:29" x14ac:dyDescent="0.25">
      <c r="A48" s="6" t="s">
        <v>69</v>
      </c>
      <c r="B48" s="7">
        <v>14057</v>
      </c>
      <c r="C48" s="7">
        <v>16299</v>
      </c>
      <c r="D48" s="7">
        <v>17347</v>
      </c>
      <c r="E48" s="7">
        <v>18048</v>
      </c>
      <c r="F48" s="7">
        <v>13855</v>
      </c>
      <c r="G48" s="7">
        <v>13905</v>
      </c>
      <c r="H48" s="7">
        <v>13994</v>
      </c>
      <c r="I48" s="7">
        <v>16982</v>
      </c>
      <c r="J48" s="7">
        <v>15598</v>
      </c>
      <c r="K48" s="7">
        <v>16907</v>
      </c>
      <c r="L48" s="7">
        <v>19001</v>
      </c>
      <c r="M48" s="7">
        <v>21653</v>
      </c>
      <c r="N48" s="7">
        <v>15947</v>
      </c>
      <c r="O48" s="7">
        <v>17238</v>
      </c>
      <c r="P48" s="7">
        <v>19568</v>
      </c>
      <c r="Q48" s="7">
        <v>40736</v>
      </c>
      <c r="R48" s="7">
        <v>16673</v>
      </c>
      <c r="S48" s="7">
        <v>20262</v>
      </c>
      <c r="T48" s="7">
        <v>19989</v>
      </c>
      <c r="U48" s="7">
        <v>16705</v>
      </c>
      <c r="V48" s="7">
        <v>16460</v>
      </c>
      <c r="W48" s="7">
        <v>14485</v>
      </c>
      <c r="X48" s="7">
        <v>11345</v>
      </c>
      <c r="Y48" s="7">
        <v>15413.95</v>
      </c>
      <c r="Z48" s="7">
        <v>15080</v>
      </c>
      <c r="AA48" s="7">
        <v>15372</v>
      </c>
      <c r="AB48" s="7">
        <v>16422</v>
      </c>
      <c r="AC48" s="7">
        <v>17116.04</v>
      </c>
    </row>
    <row r="49" spans="1:29" x14ac:dyDescent="0.25">
      <c r="A49" s="6" t="s">
        <v>70</v>
      </c>
      <c r="B49" s="7">
        <v>62009</v>
      </c>
      <c r="C49" s="7">
        <v>86577</v>
      </c>
      <c r="D49" s="7">
        <v>87222</v>
      </c>
      <c r="E49" s="7">
        <v>77724</v>
      </c>
      <c r="F49" s="7">
        <v>62232</v>
      </c>
      <c r="G49" s="7">
        <v>69376</v>
      </c>
      <c r="H49" s="7">
        <v>74452</v>
      </c>
      <c r="I49" s="7">
        <v>91407</v>
      </c>
      <c r="J49" s="7">
        <v>94161</v>
      </c>
      <c r="K49" s="7">
        <v>101143</v>
      </c>
      <c r="L49" s="7">
        <v>127905</v>
      </c>
      <c r="M49" s="7">
        <v>152229</v>
      </c>
      <c r="N49" s="7">
        <v>139239</v>
      </c>
      <c r="O49" s="7">
        <v>133573</v>
      </c>
      <c r="P49" s="7">
        <v>160386</v>
      </c>
      <c r="Q49" s="7">
        <v>167060</v>
      </c>
      <c r="R49" s="7">
        <v>83335</v>
      </c>
      <c r="S49" s="7">
        <v>111716</v>
      </c>
      <c r="T49" s="7">
        <v>121237</v>
      </c>
      <c r="U49" s="7">
        <v>134210</v>
      </c>
      <c r="V49" s="7">
        <v>132654</v>
      </c>
      <c r="W49" s="7">
        <v>142224</v>
      </c>
      <c r="X49" s="7">
        <v>131736</v>
      </c>
      <c r="Y49" s="7">
        <v>138167</v>
      </c>
      <c r="Z49" s="7">
        <v>232712</v>
      </c>
      <c r="AA49" s="7">
        <v>140344</v>
      </c>
      <c r="AB49" s="7">
        <v>141378</v>
      </c>
      <c r="AC49" s="7">
        <v>154689</v>
      </c>
    </row>
    <row r="50" spans="1:29" x14ac:dyDescent="0.25">
      <c r="A50" s="6" t="s">
        <v>60</v>
      </c>
      <c r="B50" s="7">
        <v>504109</v>
      </c>
      <c r="C50" s="7">
        <v>251184</v>
      </c>
      <c r="D50" s="7">
        <v>298766</v>
      </c>
      <c r="E50" s="7">
        <v>351078</v>
      </c>
      <c r="F50" s="7">
        <v>300090</v>
      </c>
      <c r="G50" s="7">
        <v>347297</v>
      </c>
      <c r="H50" s="7">
        <v>340221</v>
      </c>
      <c r="I50" s="7">
        <v>322768</v>
      </c>
      <c r="J50" s="7">
        <v>349182</v>
      </c>
      <c r="K50" s="7">
        <v>356879</v>
      </c>
      <c r="L50" s="7">
        <v>369354</v>
      </c>
      <c r="M50" s="7">
        <v>358796</v>
      </c>
      <c r="N50" s="7">
        <v>365332</v>
      </c>
      <c r="O50" s="7">
        <v>380179</v>
      </c>
      <c r="P50" s="7">
        <v>429431</v>
      </c>
      <c r="Q50" s="7">
        <v>505410</v>
      </c>
      <c r="R50" s="7">
        <v>462052</v>
      </c>
      <c r="S50" s="7">
        <v>592468</v>
      </c>
      <c r="T50" s="7">
        <v>522489</v>
      </c>
      <c r="U50" s="7">
        <v>478202</v>
      </c>
      <c r="V50" s="7">
        <v>472113</v>
      </c>
      <c r="W50" s="7">
        <v>472984</v>
      </c>
      <c r="X50" s="7">
        <v>471561</v>
      </c>
      <c r="Y50" s="7">
        <v>473015.83</v>
      </c>
      <c r="Z50" s="7">
        <v>468091</v>
      </c>
      <c r="AA50" s="7">
        <v>472400</v>
      </c>
      <c r="AB50" s="7">
        <v>467774</v>
      </c>
      <c r="AC50" s="7">
        <v>466466</v>
      </c>
    </row>
    <row r="51" spans="1:29" x14ac:dyDescent="0.25">
      <c r="A51" s="6" t="s">
        <v>59</v>
      </c>
      <c r="B51" s="7">
        <v>189453</v>
      </c>
      <c r="C51" s="7">
        <v>615095</v>
      </c>
      <c r="D51" s="7">
        <v>605225</v>
      </c>
      <c r="E51" s="7">
        <v>847579</v>
      </c>
      <c r="F51" s="7">
        <v>766704</v>
      </c>
      <c r="G51" s="7">
        <v>460880</v>
      </c>
      <c r="H51" s="7">
        <v>438875</v>
      </c>
      <c r="I51" s="7">
        <v>426298</v>
      </c>
      <c r="J51" s="7">
        <v>491983</v>
      </c>
      <c r="K51" s="7">
        <v>335275</v>
      </c>
      <c r="L51" s="7">
        <v>306665</v>
      </c>
      <c r="M51" s="7">
        <v>486478</v>
      </c>
      <c r="N51" s="7">
        <v>399636</v>
      </c>
      <c r="O51" s="7">
        <v>316851</v>
      </c>
      <c r="P51" s="7">
        <v>304971</v>
      </c>
      <c r="Q51" s="7">
        <v>343399</v>
      </c>
      <c r="R51" s="7">
        <v>530204</v>
      </c>
      <c r="S51" s="7">
        <v>660666</v>
      </c>
      <c r="T51" s="7">
        <v>649444</v>
      </c>
      <c r="U51" s="7">
        <v>618545</v>
      </c>
      <c r="V51" s="7">
        <v>695143</v>
      </c>
      <c r="W51" s="7">
        <v>754121</v>
      </c>
      <c r="X51" s="7">
        <v>742615</v>
      </c>
      <c r="Y51" s="7">
        <v>664095</v>
      </c>
      <c r="Z51" s="7">
        <v>728081</v>
      </c>
      <c r="AA51" s="7">
        <v>692782</v>
      </c>
      <c r="AB51" s="7">
        <v>622934</v>
      </c>
      <c r="AC51" s="7">
        <v>586315</v>
      </c>
    </row>
    <row r="52" spans="1:29" x14ac:dyDescent="0.25">
      <c r="A52" s="6" t="s">
        <v>33</v>
      </c>
      <c r="B52" s="7">
        <v>3001</v>
      </c>
      <c r="C52" s="7">
        <v>2405</v>
      </c>
      <c r="D52" s="7">
        <v>1939</v>
      </c>
      <c r="E52" s="7">
        <v>1990</v>
      </c>
      <c r="F52" s="7">
        <v>1475</v>
      </c>
      <c r="G52" s="7">
        <v>1958</v>
      </c>
      <c r="H52" s="7">
        <v>2652</v>
      </c>
      <c r="I52" s="7">
        <v>2740</v>
      </c>
      <c r="J52" s="7">
        <v>1787</v>
      </c>
      <c r="K52" s="7">
        <v>3015</v>
      </c>
      <c r="L52" s="7">
        <v>1950</v>
      </c>
      <c r="M52" s="7">
        <v>1393</v>
      </c>
      <c r="N52" s="7">
        <v>1456</v>
      </c>
      <c r="O52" s="7">
        <v>1558</v>
      </c>
      <c r="P52" s="7">
        <v>5504</v>
      </c>
      <c r="Q52" s="7">
        <v>2760</v>
      </c>
      <c r="R52" s="7">
        <v>453</v>
      </c>
      <c r="S52" s="7">
        <v>1124</v>
      </c>
      <c r="T52" s="7">
        <v>1213</v>
      </c>
      <c r="U52" s="7">
        <v>864</v>
      </c>
      <c r="V52" s="7">
        <v>862</v>
      </c>
      <c r="W52" s="7">
        <v>1953.03</v>
      </c>
      <c r="X52" s="7">
        <v>2085</v>
      </c>
      <c r="Y52" s="7">
        <v>2001.76</v>
      </c>
      <c r="Z52" s="7">
        <v>1983</v>
      </c>
      <c r="AA52" s="7">
        <v>1999</v>
      </c>
      <c r="AB52" s="7">
        <v>2459</v>
      </c>
      <c r="AC52" s="7">
        <v>2531.69</v>
      </c>
    </row>
    <row r="53" spans="1:29" x14ac:dyDescent="0.25">
      <c r="A53" s="6" t="s">
        <v>71</v>
      </c>
      <c r="B53" s="7">
        <v>14026</v>
      </c>
      <c r="C53" s="7">
        <v>15509</v>
      </c>
      <c r="D53" s="7">
        <v>15903</v>
      </c>
      <c r="E53" s="7">
        <v>16556</v>
      </c>
      <c r="F53" s="7">
        <v>16646</v>
      </c>
      <c r="G53" s="7">
        <v>19431</v>
      </c>
      <c r="H53" s="7">
        <v>15958</v>
      </c>
      <c r="I53" s="7">
        <v>17296</v>
      </c>
      <c r="J53" s="7">
        <v>19879</v>
      </c>
      <c r="K53" s="7">
        <v>22643</v>
      </c>
      <c r="L53" s="7">
        <v>20563</v>
      </c>
      <c r="M53" s="7">
        <v>20541</v>
      </c>
      <c r="N53" s="7">
        <v>17682</v>
      </c>
      <c r="O53" s="7">
        <v>17666</v>
      </c>
      <c r="P53" s="7">
        <v>19274</v>
      </c>
      <c r="Q53" s="7">
        <v>49282</v>
      </c>
      <c r="R53" s="7">
        <v>21602</v>
      </c>
      <c r="S53" s="7">
        <v>26351</v>
      </c>
      <c r="T53" s="7">
        <v>23079</v>
      </c>
      <c r="U53" s="7">
        <v>24774.48</v>
      </c>
      <c r="V53" s="7">
        <v>25064.76</v>
      </c>
      <c r="W53" s="7">
        <v>23890</v>
      </c>
      <c r="X53" s="7">
        <v>21697</v>
      </c>
      <c r="Y53" s="7">
        <v>23241.31</v>
      </c>
      <c r="Z53" s="7">
        <v>23287</v>
      </c>
      <c r="AA53" s="7">
        <v>23247</v>
      </c>
      <c r="AB53" s="7">
        <v>23018</v>
      </c>
      <c r="AC53" s="7">
        <v>23856</v>
      </c>
    </row>
    <row r="54" spans="1:29" x14ac:dyDescent="0.25">
      <c r="A54" s="6" t="s">
        <v>72</v>
      </c>
      <c r="B54" s="7">
        <v>54406</v>
      </c>
      <c r="C54" s="7">
        <v>60777</v>
      </c>
      <c r="D54" s="7">
        <v>61291</v>
      </c>
      <c r="E54" s="7">
        <v>54835</v>
      </c>
      <c r="F54" s="7">
        <v>53896</v>
      </c>
      <c r="G54" s="7">
        <v>61456</v>
      </c>
      <c r="H54" s="7">
        <v>67807</v>
      </c>
      <c r="I54" s="7">
        <v>78360</v>
      </c>
      <c r="J54" s="7">
        <v>92616</v>
      </c>
      <c r="K54" s="7">
        <v>101412</v>
      </c>
      <c r="L54" s="7">
        <v>99875</v>
      </c>
      <c r="M54" s="7">
        <v>100219</v>
      </c>
      <c r="N54" s="7">
        <v>105019</v>
      </c>
      <c r="O54" s="7">
        <v>109309</v>
      </c>
      <c r="P54" s="7">
        <v>147823</v>
      </c>
      <c r="Q54" s="7">
        <v>156105</v>
      </c>
      <c r="R54" s="7">
        <v>104147</v>
      </c>
      <c r="S54" s="7">
        <v>150887</v>
      </c>
      <c r="T54" s="7">
        <v>135880</v>
      </c>
      <c r="U54" s="7">
        <v>144831</v>
      </c>
      <c r="V54" s="7">
        <v>140287</v>
      </c>
      <c r="W54" s="7">
        <v>83301</v>
      </c>
      <c r="X54" s="7">
        <v>97144</v>
      </c>
      <c r="Y54" s="7">
        <v>94528.44</v>
      </c>
      <c r="Z54" s="7">
        <v>118432</v>
      </c>
      <c r="AA54" s="7">
        <v>117608</v>
      </c>
      <c r="AB54" s="7">
        <v>115495</v>
      </c>
      <c r="AC54" s="7">
        <v>116275</v>
      </c>
    </row>
    <row r="55" spans="1:29" x14ac:dyDescent="0.25">
      <c r="A55" s="6" t="s">
        <v>40</v>
      </c>
      <c r="B55" s="7">
        <v>14000</v>
      </c>
      <c r="C55" s="7">
        <v>13704</v>
      </c>
      <c r="D55" s="7">
        <v>11583</v>
      </c>
      <c r="E55" s="7">
        <v>10801</v>
      </c>
      <c r="F55" s="7">
        <v>5029</v>
      </c>
      <c r="G55" s="7">
        <v>3443</v>
      </c>
      <c r="H55" s="7">
        <v>5478</v>
      </c>
      <c r="I55" s="7">
        <v>3239</v>
      </c>
      <c r="J55" s="7">
        <v>4314</v>
      </c>
      <c r="K55" s="7">
        <v>3909</v>
      </c>
      <c r="L55" s="7">
        <v>7019</v>
      </c>
      <c r="M55" s="7">
        <v>5359</v>
      </c>
      <c r="N55" s="7">
        <v>5155</v>
      </c>
      <c r="O55" s="7">
        <v>5808</v>
      </c>
      <c r="P55" s="7">
        <v>5925</v>
      </c>
      <c r="Q55" s="7">
        <v>2818</v>
      </c>
      <c r="R55" s="7">
        <v>2415</v>
      </c>
      <c r="S55" s="7">
        <v>3924</v>
      </c>
      <c r="T55" s="7">
        <v>2928</v>
      </c>
      <c r="U55" s="7">
        <v>1388</v>
      </c>
      <c r="V55" s="7">
        <v>2581</v>
      </c>
      <c r="W55" s="7">
        <v>2407</v>
      </c>
      <c r="X55" s="7">
        <v>2038</v>
      </c>
      <c r="Y55" s="7">
        <v>1768</v>
      </c>
      <c r="Z55" s="7">
        <v>1418</v>
      </c>
      <c r="AA55" s="7">
        <v>1806</v>
      </c>
      <c r="AB55" s="7">
        <v>1521</v>
      </c>
      <c r="AC55" s="7">
        <v>1183</v>
      </c>
    </row>
    <row r="56" spans="1:29" x14ac:dyDescent="0.25">
      <c r="A56" s="6" t="s">
        <v>28</v>
      </c>
      <c r="B56" s="7">
        <v>420996</v>
      </c>
      <c r="C56" s="7">
        <v>448871</v>
      </c>
      <c r="D56" s="7">
        <v>363874</v>
      </c>
      <c r="E56" s="7">
        <v>581526</v>
      </c>
      <c r="F56" s="7">
        <v>554064</v>
      </c>
      <c r="G56" s="7">
        <v>508652</v>
      </c>
      <c r="H56" s="7">
        <v>614214</v>
      </c>
      <c r="I56" s="7">
        <v>563345</v>
      </c>
      <c r="J56" s="7">
        <v>385439</v>
      </c>
      <c r="K56" s="7">
        <v>584376</v>
      </c>
      <c r="L56" s="7">
        <v>471852</v>
      </c>
      <c r="M56" s="7">
        <v>376959</v>
      </c>
      <c r="N56" s="7">
        <v>427868</v>
      </c>
      <c r="O56" s="7">
        <v>472630</v>
      </c>
      <c r="P56" s="7">
        <v>491478</v>
      </c>
      <c r="Q56" s="7">
        <v>382959</v>
      </c>
      <c r="R56" s="7">
        <v>151929</v>
      </c>
      <c r="S56" s="7">
        <v>131876</v>
      </c>
      <c r="T56" s="7">
        <v>66457</v>
      </c>
      <c r="U56" s="7">
        <v>43102</v>
      </c>
      <c r="V56" s="7">
        <v>44524</v>
      </c>
      <c r="W56" s="7">
        <v>44381</v>
      </c>
      <c r="X56" s="7">
        <v>39083</v>
      </c>
      <c r="Y56" s="7">
        <v>55162.92</v>
      </c>
      <c r="Z56" s="7">
        <v>33442</v>
      </c>
      <c r="AA56" s="7">
        <v>53505</v>
      </c>
      <c r="AB56" s="7">
        <v>41273</v>
      </c>
      <c r="AC56" s="7">
        <v>42079.55</v>
      </c>
    </row>
    <row r="57" spans="1:29" x14ac:dyDescent="0.25">
      <c r="A57" s="6" t="s">
        <v>41</v>
      </c>
      <c r="B57" s="7">
        <v>6518</v>
      </c>
      <c r="C57" s="7">
        <v>5680</v>
      </c>
      <c r="D57" s="7">
        <v>5207</v>
      </c>
      <c r="E57" s="7">
        <v>4495</v>
      </c>
      <c r="F57" s="7">
        <v>4437</v>
      </c>
      <c r="G57" s="7">
        <v>4384</v>
      </c>
      <c r="H57" s="7">
        <v>3799</v>
      </c>
      <c r="I57" s="7">
        <v>2900</v>
      </c>
      <c r="J57" s="7">
        <v>3491</v>
      </c>
      <c r="K57" s="7">
        <v>23871</v>
      </c>
      <c r="L57" s="7">
        <v>42799</v>
      </c>
      <c r="M57" s="7">
        <v>50952</v>
      </c>
      <c r="N57" s="7">
        <v>54420</v>
      </c>
      <c r="O57" s="7">
        <v>65702</v>
      </c>
      <c r="P57" s="7">
        <v>49777</v>
      </c>
      <c r="Q57" s="7">
        <v>41833</v>
      </c>
      <c r="R57" s="7">
        <v>17678</v>
      </c>
      <c r="S57" s="7">
        <v>5556</v>
      </c>
      <c r="T57" s="7">
        <v>5061</v>
      </c>
      <c r="U57" s="7">
        <v>1720</v>
      </c>
      <c r="V57" s="7">
        <v>7855</v>
      </c>
      <c r="W57" s="7">
        <v>11951</v>
      </c>
      <c r="X57" s="7">
        <v>4584</v>
      </c>
      <c r="Y57" s="7">
        <v>6736.12</v>
      </c>
      <c r="Z57" s="7">
        <v>6076</v>
      </c>
      <c r="AA57" s="7">
        <v>6654</v>
      </c>
      <c r="AB57" s="7">
        <v>9327</v>
      </c>
      <c r="AC57" s="7">
        <v>11057</v>
      </c>
    </row>
    <row r="58" spans="1:29" x14ac:dyDescent="0.25">
      <c r="A58" s="6" t="s">
        <v>81</v>
      </c>
      <c r="B58" s="7">
        <v>13866</v>
      </c>
      <c r="C58" s="7">
        <v>12334</v>
      </c>
      <c r="D58" s="7">
        <v>10034</v>
      </c>
      <c r="E58" s="7">
        <v>8755</v>
      </c>
      <c r="F58" s="7">
        <v>6464</v>
      </c>
      <c r="G58" s="7">
        <v>6504</v>
      </c>
      <c r="H58" s="7">
        <v>7239</v>
      </c>
      <c r="I58" s="7">
        <v>3677</v>
      </c>
      <c r="J58" s="7">
        <v>3714</v>
      </c>
      <c r="K58" s="7">
        <v>5035</v>
      </c>
      <c r="L58" s="7">
        <v>4883</v>
      </c>
      <c r="M58" s="7">
        <v>5000</v>
      </c>
      <c r="N58" s="7">
        <v>2837</v>
      </c>
      <c r="O58" s="7">
        <v>3179</v>
      </c>
      <c r="P58" s="7">
        <v>3749</v>
      </c>
      <c r="Q58" s="7">
        <v>4772</v>
      </c>
      <c r="R58" s="7">
        <v>4226</v>
      </c>
      <c r="S58" s="7">
        <v>5047</v>
      </c>
      <c r="T58" s="7">
        <v>3264</v>
      </c>
      <c r="U58" s="7">
        <v>1692</v>
      </c>
      <c r="V58" s="7">
        <v>2630</v>
      </c>
      <c r="W58" s="7">
        <v>1902</v>
      </c>
      <c r="X58" s="7">
        <v>3766</v>
      </c>
      <c r="Y58" s="7">
        <v>3111</v>
      </c>
      <c r="Z58" s="7">
        <v>2748</v>
      </c>
      <c r="AA58" s="7">
        <v>3065</v>
      </c>
      <c r="AB58" s="7">
        <v>3080</v>
      </c>
      <c r="AC58" s="7">
        <v>2952</v>
      </c>
    </row>
    <row r="59" spans="1:29" x14ac:dyDescent="0.25">
      <c r="A59" s="6" t="s">
        <v>73</v>
      </c>
      <c r="B59" s="7">
        <v>261476</v>
      </c>
      <c r="C59" s="7">
        <v>213539</v>
      </c>
      <c r="D59" s="7">
        <v>220805</v>
      </c>
      <c r="E59" s="7">
        <v>213064</v>
      </c>
      <c r="F59" s="7">
        <v>181697</v>
      </c>
      <c r="G59" s="7">
        <v>196964</v>
      </c>
      <c r="H59" s="7">
        <v>180609</v>
      </c>
      <c r="I59" s="7">
        <v>196941</v>
      </c>
      <c r="J59" s="7">
        <v>211655</v>
      </c>
      <c r="K59" s="7">
        <v>195944</v>
      </c>
      <c r="L59" s="7">
        <v>207287</v>
      </c>
      <c r="M59" s="7">
        <v>199319</v>
      </c>
      <c r="N59" s="7">
        <v>236058</v>
      </c>
      <c r="O59" s="7">
        <v>225340</v>
      </c>
      <c r="P59" s="7">
        <v>301724</v>
      </c>
      <c r="Q59" s="7">
        <v>264138</v>
      </c>
      <c r="R59" s="7">
        <v>151894</v>
      </c>
      <c r="S59" s="7">
        <v>234585</v>
      </c>
      <c r="T59" s="7">
        <v>234693</v>
      </c>
      <c r="U59" s="7">
        <v>170422</v>
      </c>
      <c r="V59" s="7">
        <v>196124</v>
      </c>
      <c r="W59" s="7">
        <v>182918</v>
      </c>
      <c r="X59" s="7">
        <v>187373</v>
      </c>
      <c r="Y59" s="7">
        <v>184978.89</v>
      </c>
      <c r="Z59" s="7">
        <v>182836.58</v>
      </c>
      <c r="AA59" s="7">
        <v>182537.98</v>
      </c>
      <c r="AB59" s="7">
        <v>182454.14</v>
      </c>
      <c r="AC59" s="7"/>
    </row>
    <row r="60" spans="1:29" x14ac:dyDescent="0.25">
      <c r="A60" s="6" t="s">
        <v>61</v>
      </c>
      <c r="B60" s="7">
        <v>11034</v>
      </c>
      <c r="C60" s="7">
        <v>10528</v>
      </c>
      <c r="D60" s="7">
        <v>11705</v>
      </c>
      <c r="E60" s="7">
        <v>12960</v>
      </c>
      <c r="F60" s="7">
        <v>11328</v>
      </c>
      <c r="G60" s="7">
        <v>12901</v>
      </c>
      <c r="H60" s="7">
        <v>13636</v>
      </c>
      <c r="I60" s="7">
        <v>13500</v>
      </c>
      <c r="J60" s="7">
        <v>14575</v>
      </c>
      <c r="K60" s="7">
        <v>13137</v>
      </c>
      <c r="L60" s="7">
        <v>8379</v>
      </c>
      <c r="M60" s="7">
        <v>17000</v>
      </c>
      <c r="N60" s="7">
        <v>13319</v>
      </c>
      <c r="O60" s="7">
        <v>13541</v>
      </c>
      <c r="P60" s="7">
        <v>18009</v>
      </c>
      <c r="Q60" s="7">
        <v>32765</v>
      </c>
      <c r="R60" s="7">
        <v>19237</v>
      </c>
      <c r="S60" s="7">
        <v>21919</v>
      </c>
      <c r="T60" s="7">
        <v>20608</v>
      </c>
      <c r="U60" s="7">
        <v>18955</v>
      </c>
      <c r="V60" s="7">
        <v>20065</v>
      </c>
      <c r="W60" s="7">
        <v>19749</v>
      </c>
      <c r="X60" s="7">
        <v>20400</v>
      </c>
      <c r="Y60" s="7">
        <v>19398.45</v>
      </c>
      <c r="Z60" s="7">
        <v>19139</v>
      </c>
      <c r="AA60" s="7">
        <v>19366</v>
      </c>
      <c r="AB60" s="7">
        <v>21872</v>
      </c>
      <c r="AC60" s="7">
        <v>21747</v>
      </c>
    </row>
    <row r="61" spans="1:29" x14ac:dyDescent="0.25">
      <c r="A61" s="6" t="s">
        <v>74</v>
      </c>
      <c r="B61" s="7">
        <v>3974</v>
      </c>
      <c r="C61" s="7">
        <v>3484</v>
      </c>
      <c r="D61" s="7">
        <v>3244</v>
      </c>
      <c r="E61" s="7">
        <v>2842</v>
      </c>
      <c r="F61" s="7">
        <v>3717</v>
      </c>
      <c r="G61" s="7">
        <v>4113</v>
      </c>
      <c r="H61" s="7">
        <v>3639</v>
      </c>
      <c r="I61" s="7">
        <v>4288</v>
      </c>
      <c r="J61" s="7">
        <v>4711</v>
      </c>
      <c r="K61" s="7">
        <v>5779</v>
      </c>
      <c r="L61" s="7">
        <v>5813</v>
      </c>
      <c r="M61" s="7">
        <v>5724</v>
      </c>
      <c r="N61" s="7">
        <v>5317</v>
      </c>
      <c r="O61" s="7">
        <v>5898</v>
      </c>
      <c r="P61" s="7">
        <v>7447</v>
      </c>
      <c r="Q61" s="7">
        <v>8431</v>
      </c>
      <c r="R61" s="7">
        <v>7601</v>
      </c>
      <c r="S61" s="7">
        <v>8680</v>
      </c>
      <c r="T61" s="7">
        <v>8568</v>
      </c>
      <c r="U61" s="7">
        <v>9649.4</v>
      </c>
      <c r="V61" s="7">
        <v>1013</v>
      </c>
      <c r="W61" s="7">
        <v>6200.6</v>
      </c>
      <c r="X61" s="7">
        <v>721</v>
      </c>
      <c r="Y61" s="7">
        <v>7178.23</v>
      </c>
      <c r="Z61" s="7">
        <v>7148</v>
      </c>
      <c r="AA61" s="7">
        <v>7174</v>
      </c>
      <c r="AB61" s="7">
        <v>7986</v>
      </c>
      <c r="AC61" s="7">
        <v>7004</v>
      </c>
    </row>
    <row r="62" spans="1:29" x14ac:dyDescent="0.25">
      <c r="A62" s="6" t="s">
        <v>50</v>
      </c>
      <c r="B62" s="7">
        <v>408992</v>
      </c>
      <c r="C62" s="7">
        <v>519044</v>
      </c>
      <c r="D62" s="7">
        <v>593996</v>
      </c>
      <c r="E62" s="7">
        <v>570564</v>
      </c>
      <c r="F62" s="7">
        <v>605537</v>
      </c>
      <c r="G62" s="7">
        <v>520711</v>
      </c>
      <c r="H62" s="7">
        <v>545253</v>
      </c>
      <c r="I62" s="7">
        <v>511444</v>
      </c>
      <c r="J62" s="7">
        <v>531304</v>
      </c>
      <c r="K62" s="7">
        <v>489177</v>
      </c>
      <c r="L62" s="7">
        <v>415756</v>
      </c>
      <c r="M62" s="7">
        <v>430245</v>
      </c>
      <c r="N62" s="7">
        <v>491611</v>
      </c>
      <c r="O62" s="7">
        <v>497109</v>
      </c>
      <c r="P62" s="7">
        <v>725677</v>
      </c>
      <c r="Q62" s="7">
        <v>529985</v>
      </c>
      <c r="R62" s="7">
        <v>365653</v>
      </c>
      <c r="S62" s="7">
        <v>452434</v>
      </c>
      <c r="T62" s="7">
        <v>455536</v>
      </c>
      <c r="U62" s="7">
        <v>340035</v>
      </c>
      <c r="V62" s="7">
        <v>458404</v>
      </c>
      <c r="W62" s="7">
        <v>497533</v>
      </c>
      <c r="X62" s="7">
        <v>399314</v>
      </c>
      <c r="Y62" s="7">
        <v>415146.63</v>
      </c>
      <c r="Z62" s="7">
        <v>450253</v>
      </c>
      <c r="AA62" s="7">
        <v>456535</v>
      </c>
      <c r="AB62" s="7">
        <v>459556</v>
      </c>
      <c r="AC62" s="7">
        <v>453192</v>
      </c>
    </row>
    <row r="63" spans="1:29" x14ac:dyDescent="0.25">
      <c r="A63" s="6" t="s">
        <v>75</v>
      </c>
      <c r="B63" s="7">
        <v>217858</v>
      </c>
      <c r="C63" s="7">
        <v>237628</v>
      </c>
      <c r="D63" s="7">
        <v>213222</v>
      </c>
      <c r="E63" s="7">
        <v>184424</v>
      </c>
      <c r="F63" s="7">
        <v>177642</v>
      </c>
      <c r="G63" s="7">
        <v>184592</v>
      </c>
      <c r="H63" s="7">
        <v>199426</v>
      </c>
      <c r="I63" s="7">
        <v>184767</v>
      </c>
      <c r="J63" s="7">
        <v>184981</v>
      </c>
      <c r="K63" s="7">
        <v>211564</v>
      </c>
      <c r="L63" s="7">
        <v>221401</v>
      </c>
      <c r="M63" s="7">
        <v>211029</v>
      </c>
      <c r="N63" s="7">
        <v>192014</v>
      </c>
      <c r="O63" s="7">
        <v>192953</v>
      </c>
      <c r="P63" s="7">
        <v>203500</v>
      </c>
      <c r="Q63" s="7">
        <v>213919</v>
      </c>
      <c r="R63" s="7">
        <v>227211</v>
      </c>
      <c r="S63" s="7">
        <v>306310</v>
      </c>
      <c r="T63" s="7">
        <v>265375</v>
      </c>
      <c r="U63" s="7">
        <v>243322</v>
      </c>
      <c r="V63" s="7">
        <v>230831</v>
      </c>
      <c r="W63" s="7">
        <v>183788</v>
      </c>
      <c r="X63" s="7">
        <v>204398</v>
      </c>
      <c r="Y63" s="7">
        <v>225632.81</v>
      </c>
      <c r="Z63" s="7">
        <v>219591</v>
      </c>
      <c r="AA63" s="7">
        <v>224878</v>
      </c>
      <c r="AB63" s="7">
        <v>235710</v>
      </c>
      <c r="AC63" s="7">
        <v>245590</v>
      </c>
    </row>
    <row r="64" spans="1:29" x14ac:dyDescent="0.25">
      <c r="A64" s="6" t="s">
        <v>117</v>
      </c>
      <c r="B64" s="7">
        <v>14288451</v>
      </c>
      <c r="C64" s="7">
        <v>16003935</v>
      </c>
      <c r="D64" s="7">
        <v>16491726</v>
      </c>
      <c r="E64" s="7">
        <v>17893811</v>
      </c>
      <c r="F64" s="7">
        <v>18014573</v>
      </c>
      <c r="G64" s="7">
        <v>16721321</v>
      </c>
      <c r="H64" s="7">
        <v>18436591</v>
      </c>
      <c r="I64" s="7">
        <v>17857547</v>
      </c>
      <c r="J64" s="7">
        <v>19111856</v>
      </c>
      <c r="K64" s="7">
        <v>18867725</v>
      </c>
      <c r="L64" s="7">
        <v>19578885</v>
      </c>
      <c r="M64" s="7">
        <v>20042831</v>
      </c>
      <c r="N64" s="7">
        <v>18549072</v>
      </c>
      <c r="O64" s="7">
        <v>18951434</v>
      </c>
      <c r="P64" s="7">
        <v>19126253</v>
      </c>
      <c r="Q64" s="7">
        <v>17296855</v>
      </c>
      <c r="R64" s="7">
        <v>16251713</v>
      </c>
      <c r="S64" s="7">
        <v>17622586</v>
      </c>
      <c r="T64" s="7">
        <v>15293327</v>
      </c>
      <c r="U64" s="7">
        <v>12481087.23</v>
      </c>
      <c r="V64" s="7">
        <v>12606201.76</v>
      </c>
      <c r="W64" s="7">
        <v>11907605.629999999</v>
      </c>
      <c r="X64" s="7">
        <v>10984268.550000001</v>
      </c>
      <c r="Y64" s="7">
        <v>12322661.689999999</v>
      </c>
      <c r="Z64" s="7">
        <v>13910462</v>
      </c>
      <c r="AA64" s="7">
        <v>13037712</v>
      </c>
      <c r="AB64" s="7">
        <v>13807869</v>
      </c>
      <c r="AC64" s="7">
        <v>13879148.6</v>
      </c>
    </row>
  </sheetData>
  <mergeCells count="1">
    <mergeCell ref="C4:Q4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6"/>
  <sheetViews>
    <sheetView workbookViewId="0">
      <selection activeCell="G14" sqref="G14"/>
    </sheetView>
  </sheetViews>
  <sheetFormatPr baseColWidth="10" defaultRowHeight="15" x14ac:dyDescent="0.25"/>
  <cols>
    <col min="1" max="1" width="12.5703125" bestFit="1" customWidth="1"/>
    <col min="2" max="2" width="11" bestFit="1" customWidth="1"/>
    <col min="3" max="8" width="7.5703125" bestFit="1" customWidth="1"/>
    <col min="9" max="16" width="9.140625" bestFit="1" customWidth="1"/>
    <col min="17" max="29" width="7.5703125" bestFit="1" customWidth="1"/>
    <col min="30" max="39" width="8" bestFit="1" customWidth="1"/>
    <col min="40" max="40" width="22.28515625" bestFit="1" customWidth="1"/>
    <col min="41" max="41" width="23.140625" bestFit="1" customWidth="1"/>
  </cols>
  <sheetData>
    <row r="1" spans="1:29" ht="27" x14ac:dyDescent="0.45">
      <c r="A1" s="8"/>
      <c r="B1" s="8"/>
      <c r="C1" s="12" t="s">
        <v>123</v>
      </c>
    </row>
    <row r="2" spans="1:29" x14ac:dyDescent="0.25">
      <c r="A2" s="8"/>
      <c r="B2" s="8"/>
      <c r="C2" s="13" t="s">
        <v>122</v>
      </c>
    </row>
    <row r="3" spans="1:29" x14ac:dyDescent="0.25">
      <c r="A3" s="8"/>
      <c r="B3" s="8"/>
      <c r="C3" s="13" t="s">
        <v>125</v>
      </c>
    </row>
    <row r="4" spans="1:29" ht="33.75" customHeight="1" x14ac:dyDescent="0.25">
      <c r="A4" s="8"/>
      <c r="B4" s="8"/>
      <c r="C4" s="21" t="s">
        <v>134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29" x14ac:dyDescent="0.25">
      <c r="A5" s="8"/>
      <c r="B5" s="8"/>
    </row>
    <row r="6" spans="1:29" x14ac:dyDescent="0.25">
      <c r="A6" s="8"/>
      <c r="B6" s="8"/>
    </row>
    <row r="7" spans="1:29" x14ac:dyDescent="0.25">
      <c r="A7" s="8"/>
      <c r="B7" s="8"/>
    </row>
    <row r="9" spans="1:29" x14ac:dyDescent="0.25">
      <c r="A9" s="5" t="s">
        <v>1</v>
      </c>
      <c r="B9" t="s">
        <v>7</v>
      </c>
    </row>
    <row r="10" spans="1:29" s="8" customFormat="1" x14ac:dyDescent="0.25">
      <c r="A10"/>
      <c r="B10"/>
    </row>
    <row r="11" spans="1:29" s="8" customFormat="1" x14ac:dyDescent="0.25">
      <c r="A11" s="5" t="s">
        <v>124</v>
      </c>
      <c r="B11" s="5" t="s">
        <v>118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5">
      <c r="A12" s="5" t="s">
        <v>119</v>
      </c>
      <c r="B12" t="s">
        <v>5</v>
      </c>
      <c r="C12" t="s">
        <v>9</v>
      </c>
      <c r="D12" t="s">
        <v>10</v>
      </c>
      <c r="E12" t="s">
        <v>11</v>
      </c>
      <c r="F12" t="s">
        <v>12</v>
      </c>
      <c r="G12" t="s">
        <v>13</v>
      </c>
      <c r="H12" t="s">
        <v>14</v>
      </c>
      <c r="I12" t="s">
        <v>15</v>
      </c>
      <c r="J12" t="s">
        <v>16</v>
      </c>
      <c r="K12" t="s">
        <v>17</v>
      </c>
      <c r="L12" t="s">
        <v>18</v>
      </c>
      <c r="M12" t="s">
        <v>19</v>
      </c>
      <c r="N12" t="s">
        <v>20</v>
      </c>
      <c r="O12" t="s">
        <v>21</v>
      </c>
      <c r="P12" t="s">
        <v>22</v>
      </c>
      <c r="Q12" t="s">
        <v>23</v>
      </c>
      <c r="R12" t="s">
        <v>24</v>
      </c>
      <c r="S12" t="s">
        <v>25</v>
      </c>
      <c r="T12" t="s">
        <v>26</v>
      </c>
      <c r="U12" t="s">
        <v>130</v>
      </c>
      <c r="V12" t="s">
        <v>131</v>
      </c>
      <c r="W12" t="s">
        <v>132</v>
      </c>
      <c r="X12" t="s">
        <v>133</v>
      </c>
      <c r="Y12" t="s">
        <v>135</v>
      </c>
      <c r="Z12" t="s">
        <v>136</v>
      </c>
      <c r="AA12" t="s">
        <v>137</v>
      </c>
      <c r="AB12" t="s">
        <v>140</v>
      </c>
      <c r="AC12" t="s">
        <v>143</v>
      </c>
    </row>
    <row r="13" spans="1:29" x14ac:dyDescent="0.25">
      <c r="A13" s="6" t="s">
        <v>8</v>
      </c>
      <c r="B13" s="7">
        <v>172952</v>
      </c>
      <c r="C13" s="7">
        <v>151875</v>
      </c>
      <c r="D13" s="7">
        <v>148971</v>
      </c>
      <c r="E13" s="7">
        <v>138202</v>
      </c>
      <c r="F13" s="7">
        <v>154203</v>
      </c>
      <c r="G13" s="7">
        <v>134294</v>
      </c>
      <c r="H13" s="7">
        <v>137404</v>
      </c>
      <c r="I13" s="7">
        <v>198780</v>
      </c>
      <c r="J13" s="7">
        <v>215979</v>
      </c>
      <c r="K13" s="7">
        <v>226829</v>
      </c>
      <c r="L13" s="7">
        <v>207396</v>
      </c>
      <c r="M13" s="7">
        <v>263000</v>
      </c>
      <c r="N13" s="7">
        <v>263738</v>
      </c>
      <c r="O13" s="7">
        <v>180454</v>
      </c>
      <c r="P13" s="7">
        <v>165334</v>
      </c>
      <c r="Q13" s="7">
        <v>170827</v>
      </c>
      <c r="R13" s="7">
        <v>214930</v>
      </c>
      <c r="S13" s="7">
        <v>226597</v>
      </c>
      <c r="T13" s="7">
        <v>162894</v>
      </c>
      <c r="U13" s="7">
        <v>126085</v>
      </c>
      <c r="V13" s="7">
        <v>168659</v>
      </c>
      <c r="W13" s="7">
        <v>170654</v>
      </c>
      <c r="X13" s="7">
        <v>150251</v>
      </c>
      <c r="Y13" s="7">
        <v>173347</v>
      </c>
      <c r="Z13" s="7">
        <v>186022</v>
      </c>
      <c r="AA13" s="7">
        <v>128972</v>
      </c>
      <c r="AB13" s="7">
        <v>135604</v>
      </c>
      <c r="AC13" s="7">
        <v>136352</v>
      </c>
    </row>
    <row r="14" spans="1:29" x14ac:dyDescent="0.25">
      <c r="A14" s="6" t="s">
        <v>27</v>
      </c>
      <c r="B14" s="7">
        <v>423557</v>
      </c>
      <c r="C14" s="7">
        <v>354958</v>
      </c>
      <c r="D14" s="7">
        <v>366952</v>
      </c>
      <c r="E14" s="7">
        <v>482667</v>
      </c>
      <c r="F14" s="7">
        <v>522252</v>
      </c>
      <c r="G14" s="7">
        <v>447483</v>
      </c>
      <c r="H14" s="7">
        <v>531147</v>
      </c>
      <c r="I14" s="7">
        <v>616284</v>
      </c>
      <c r="J14" s="7">
        <v>672520</v>
      </c>
      <c r="K14" s="7">
        <v>700871</v>
      </c>
      <c r="L14" s="7">
        <v>691783</v>
      </c>
      <c r="M14" s="7">
        <v>783314</v>
      </c>
      <c r="N14" s="7">
        <v>783314</v>
      </c>
      <c r="O14" s="7">
        <v>799712</v>
      </c>
      <c r="P14" s="7">
        <v>626560</v>
      </c>
      <c r="Q14" s="7">
        <v>573013</v>
      </c>
      <c r="R14" s="7">
        <v>639798</v>
      </c>
      <c r="S14" s="7">
        <v>586318</v>
      </c>
      <c r="T14" s="7">
        <v>533758</v>
      </c>
      <c r="U14" s="7">
        <v>457639</v>
      </c>
      <c r="V14" s="7">
        <v>413628</v>
      </c>
      <c r="W14" s="7">
        <v>437695</v>
      </c>
      <c r="X14" s="7">
        <v>340731</v>
      </c>
      <c r="Y14" s="7">
        <v>394408</v>
      </c>
      <c r="Z14" s="7">
        <v>534431</v>
      </c>
      <c r="AA14" s="7">
        <v>611471</v>
      </c>
      <c r="AB14" s="7">
        <v>627814</v>
      </c>
      <c r="AC14" s="7">
        <v>652727</v>
      </c>
    </row>
    <row r="15" spans="1:29" x14ac:dyDescent="0.25">
      <c r="A15" s="6" t="s">
        <v>28</v>
      </c>
      <c r="B15" s="7">
        <v>185492</v>
      </c>
      <c r="C15" s="7">
        <v>182803</v>
      </c>
      <c r="D15" s="7">
        <v>156298</v>
      </c>
      <c r="E15" s="7">
        <v>286697</v>
      </c>
      <c r="F15" s="7">
        <v>265363</v>
      </c>
      <c r="G15" s="7">
        <v>224829</v>
      </c>
      <c r="H15" s="7">
        <v>302084</v>
      </c>
      <c r="I15" s="7">
        <v>266991</v>
      </c>
      <c r="J15" s="7">
        <v>179950</v>
      </c>
      <c r="K15" s="7">
        <v>256274</v>
      </c>
      <c r="L15" s="7">
        <v>200019</v>
      </c>
      <c r="M15" s="7">
        <v>190000</v>
      </c>
      <c r="N15" s="7">
        <v>192742</v>
      </c>
      <c r="O15" s="7">
        <v>223934</v>
      </c>
      <c r="P15" s="7">
        <v>232011</v>
      </c>
      <c r="Q15" s="7">
        <v>223663</v>
      </c>
      <c r="R15" s="7">
        <v>65481</v>
      </c>
      <c r="S15" s="7">
        <v>61245</v>
      </c>
      <c r="T15" s="7">
        <v>28522</v>
      </c>
      <c r="U15" s="7">
        <v>19167</v>
      </c>
      <c r="V15" s="7">
        <v>31028</v>
      </c>
      <c r="W15" s="7">
        <v>15499</v>
      </c>
      <c r="X15" s="7">
        <v>13028</v>
      </c>
      <c r="Y15" s="7">
        <v>25996</v>
      </c>
      <c r="Z15" s="7">
        <v>11632</v>
      </c>
      <c r="AA15" s="7">
        <v>25843</v>
      </c>
      <c r="AB15" s="7">
        <v>19132</v>
      </c>
      <c r="AC15" s="7">
        <v>18695</v>
      </c>
    </row>
    <row r="16" spans="1:29" x14ac:dyDescent="0.25">
      <c r="A16" s="6" t="s">
        <v>117</v>
      </c>
      <c r="B16" s="7">
        <v>782001</v>
      </c>
      <c r="C16" s="7">
        <v>689636</v>
      </c>
      <c r="D16" s="7">
        <v>672221</v>
      </c>
      <c r="E16" s="7">
        <v>907566</v>
      </c>
      <c r="F16" s="7">
        <v>941818</v>
      </c>
      <c r="G16" s="7">
        <v>806606</v>
      </c>
      <c r="H16" s="7">
        <v>970635</v>
      </c>
      <c r="I16" s="7">
        <v>1082055</v>
      </c>
      <c r="J16" s="7">
        <v>1068449</v>
      </c>
      <c r="K16" s="7">
        <v>1183974</v>
      </c>
      <c r="L16" s="7">
        <v>1099198</v>
      </c>
      <c r="M16" s="7">
        <v>1236314</v>
      </c>
      <c r="N16" s="7">
        <v>1239794</v>
      </c>
      <c r="O16" s="7">
        <v>1204100</v>
      </c>
      <c r="P16" s="7">
        <v>1023905</v>
      </c>
      <c r="Q16" s="7">
        <v>967503</v>
      </c>
      <c r="R16" s="7">
        <v>920209</v>
      </c>
      <c r="S16" s="7">
        <v>874160</v>
      </c>
      <c r="T16" s="7">
        <v>725174</v>
      </c>
      <c r="U16" s="7">
        <v>602891</v>
      </c>
      <c r="V16" s="7">
        <v>613315</v>
      </c>
      <c r="W16" s="7">
        <v>623848</v>
      </c>
      <c r="X16" s="7">
        <v>504010</v>
      </c>
      <c r="Y16" s="7">
        <v>593751</v>
      </c>
      <c r="Z16" s="7">
        <v>732085</v>
      </c>
      <c r="AA16" s="7">
        <v>766286</v>
      </c>
      <c r="AB16" s="7">
        <v>782550</v>
      </c>
      <c r="AC16" s="7">
        <v>807774</v>
      </c>
    </row>
  </sheetData>
  <mergeCells count="1">
    <mergeCell ref="C4:Q4"/>
  </mergeCells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7"/>
  <sheetViews>
    <sheetView workbookViewId="0">
      <selection activeCell="K15" sqref="K15"/>
    </sheetView>
  </sheetViews>
  <sheetFormatPr baseColWidth="10" defaultRowHeight="15" x14ac:dyDescent="0.25"/>
  <cols>
    <col min="1" max="1" width="13" bestFit="1" customWidth="1"/>
    <col min="2" max="2" width="11" bestFit="1" customWidth="1"/>
    <col min="3" max="3" width="5.5703125" bestFit="1" customWidth="1"/>
    <col min="4" max="13" width="6.5703125" bestFit="1" customWidth="1"/>
    <col min="14" max="15" width="5.5703125" bestFit="1" customWidth="1"/>
    <col min="16" max="16" width="6.5703125" bestFit="1" customWidth="1"/>
    <col min="17" max="17" width="5.5703125" bestFit="1" customWidth="1"/>
    <col min="18" max="20" width="6.5703125" bestFit="1" customWidth="1"/>
    <col min="21" max="22" width="5.5703125" bestFit="1" customWidth="1"/>
    <col min="23" max="23" width="6.5703125" bestFit="1" customWidth="1"/>
    <col min="24" max="24" width="5.5703125" bestFit="1" customWidth="1"/>
    <col min="25" max="29" width="6.5703125" bestFit="1" customWidth="1"/>
  </cols>
  <sheetData>
    <row r="1" spans="1:29" ht="27" x14ac:dyDescent="0.45">
      <c r="C1" s="12" t="s">
        <v>129</v>
      </c>
    </row>
    <row r="2" spans="1:29" x14ac:dyDescent="0.25">
      <c r="C2" s="13" t="s">
        <v>122</v>
      </c>
    </row>
    <row r="3" spans="1:29" x14ac:dyDescent="0.25">
      <c r="C3" s="13" t="s">
        <v>128</v>
      </c>
    </row>
    <row r="4" spans="1:29" ht="32.25" customHeight="1" x14ac:dyDescent="0.25">
      <c r="C4" s="21" t="s">
        <v>134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10" spans="1:29" x14ac:dyDescent="0.25">
      <c r="A10" s="5" t="s">
        <v>1</v>
      </c>
      <c r="B10" t="s">
        <v>7</v>
      </c>
    </row>
    <row r="12" spans="1:29" x14ac:dyDescent="0.25">
      <c r="A12" s="5" t="s">
        <v>127</v>
      </c>
      <c r="B12" s="5" t="s">
        <v>118</v>
      </c>
    </row>
    <row r="13" spans="1:29" x14ac:dyDescent="0.25">
      <c r="A13" s="5" t="s">
        <v>119</v>
      </c>
      <c r="B13" t="s">
        <v>5</v>
      </c>
      <c r="C13" t="s">
        <v>9</v>
      </c>
      <c r="D13" t="s">
        <v>10</v>
      </c>
      <c r="E13" t="s">
        <v>11</v>
      </c>
      <c r="F13" t="s">
        <v>12</v>
      </c>
      <c r="G13" t="s">
        <v>13</v>
      </c>
      <c r="H13" t="s">
        <v>14</v>
      </c>
      <c r="I13" t="s">
        <v>15</v>
      </c>
      <c r="J13" t="s">
        <v>16</v>
      </c>
      <c r="K13" t="s">
        <v>17</v>
      </c>
      <c r="L13" t="s">
        <v>18</v>
      </c>
      <c r="M13" t="s">
        <v>19</v>
      </c>
      <c r="N13" t="s">
        <v>20</v>
      </c>
      <c r="O13" t="s">
        <v>21</v>
      </c>
      <c r="P13" t="s">
        <v>22</v>
      </c>
      <c r="Q13" t="s">
        <v>23</v>
      </c>
      <c r="R13" t="s">
        <v>24</v>
      </c>
      <c r="S13" t="s">
        <v>25</v>
      </c>
      <c r="T13" t="s">
        <v>26</v>
      </c>
      <c r="U13" t="s">
        <v>130</v>
      </c>
      <c r="V13" t="s">
        <v>131</v>
      </c>
      <c r="W13" t="s">
        <v>132</v>
      </c>
      <c r="X13" t="s">
        <v>133</v>
      </c>
      <c r="Y13" t="s">
        <v>135</v>
      </c>
      <c r="Z13" t="s">
        <v>136</v>
      </c>
      <c r="AA13" t="s">
        <v>137</v>
      </c>
      <c r="AB13" t="s">
        <v>140</v>
      </c>
      <c r="AC13" t="s">
        <v>143</v>
      </c>
    </row>
    <row r="14" spans="1:29" x14ac:dyDescent="0.25">
      <c r="A14" s="6" t="s">
        <v>8</v>
      </c>
      <c r="B14" s="7">
        <v>4580.6871270641568</v>
      </c>
      <c r="C14" s="7">
        <v>4616.7440329218107</v>
      </c>
      <c r="D14" s="7">
        <v>4834.4510005303046</v>
      </c>
      <c r="E14" s="7">
        <v>4896.998596257652</v>
      </c>
      <c r="F14" s="7">
        <v>5104.4337658800414</v>
      </c>
      <c r="G14" s="7">
        <v>4975.3823700239773</v>
      </c>
      <c r="H14" s="7">
        <v>4940.8314168437601</v>
      </c>
      <c r="I14" s="7">
        <v>4900.3471174162396</v>
      </c>
      <c r="J14" s="7">
        <v>4650.9984767037531</v>
      </c>
      <c r="K14" s="7">
        <v>4950.0152096954089</v>
      </c>
      <c r="L14" s="7">
        <v>5054.4947829273469</v>
      </c>
      <c r="M14" s="7">
        <v>5173.5741444866926</v>
      </c>
      <c r="N14" s="7">
        <v>4527.0571552070614</v>
      </c>
      <c r="O14" s="7">
        <v>4008.8443592272824</v>
      </c>
      <c r="P14" s="7">
        <v>5112.4027725694659</v>
      </c>
      <c r="Q14" s="7">
        <v>4806.4416046643682</v>
      </c>
      <c r="R14" s="7">
        <v>5043.558367840692</v>
      </c>
      <c r="S14" s="7">
        <v>5110.641358888246</v>
      </c>
      <c r="T14" s="7">
        <v>5132.319176888037</v>
      </c>
      <c r="U14" s="7">
        <v>3953.4361740095969</v>
      </c>
      <c r="V14" s="7">
        <v>3489.8048725534954</v>
      </c>
      <c r="W14" s="7">
        <v>4097.4017602868962</v>
      </c>
      <c r="X14" s="7">
        <v>3439.2583077650065</v>
      </c>
      <c r="Y14" s="7">
        <v>4064.2814701148568</v>
      </c>
      <c r="Z14" s="7">
        <v>3192.8051520787863</v>
      </c>
      <c r="AA14" s="7">
        <v>4737.2685544149117</v>
      </c>
      <c r="AB14" s="7">
        <v>4561.9966962626477</v>
      </c>
      <c r="AC14" s="7">
        <v>4484.534293593053</v>
      </c>
    </row>
    <row r="15" spans="1:29" x14ac:dyDescent="0.25">
      <c r="A15" s="6" t="s">
        <v>27</v>
      </c>
      <c r="B15" s="7">
        <v>2831.3048775017292</v>
      </c>
      <c r="C15" s="7">
        <v>2769.6826103369976</v>
      </c>
      <c r="D15" s="7">
        <v>3132.4314896771243</v>
      </c>
      <c r="E15" s="7">
        <v>3500.4485494139853</v>
      </c>
      <c r="F15" s="7">
        <v>3448.6435667072601</v>
      </c>
      <c r="G15" s="7">
        <v>3110.7975051566204</v>
      </c>
      <c r="H15" s="7">
        <v>3432.6410579368799</v>
      </c>
      <c r="I15" s="7">
        <v>3450.1236442938643</v>
      </c>
      <c r="J15" s="7">
        <v>3261.553559745435</v>
      </c>
      <c r="K15" s="7">
        <v>3334.1856061957192</v>
      </c>
      <c r="L15" s="7">
        <v>3528.242237811568</v>
      </c>
      <c r="M15" s="7">
        <v>3824.4050278687732</v>
      </c>
      <c r="N15" s="7">
        <v>2530.1871280227342</v>
      </c>
      <c r="O15" s="7">
        <v>3121.3824476811651</v>
      </c>
      <c r="P15" s="7">
        <v>3379.8997701736466</v>
      </c>
      <c r="Q15" s="7">
        <v>3058.4175228136187</v>
      </c>
      <c r="R15" s="7">
        <v>3836.3311545206457</v>
      </c>
      <c r="S15" s="7">
        <v>3873.4253425615452</v>
      </c>
      <c r="T15" s="7">
        <v>3447.8284166232638</v>
      </c>
      <c r="U15" s="7">
        <v>3372.4507745187798</v>
      </c>
      <c r="V15" s="7">
        <v>3099.8360845977545</v>
      </c>
      <c r="W15" s="7">
        <v>4058.1957755971621</v>
      </c>
      <c r="X15" s="7">
        <v>3002.6296403908068</v>
      </c>
      <c r="Y15" s="7">
        <v>4148.6759903450238</v>
      </c>
      <c r="Z15" s="7">
        <v>4928.5614045592411</v>
      </c>
      <c r="AA15" s="7">
        <v>4255.6245512869791</v>
      </c>
      <c r="AB15" s="7">
        <v>4395.0692402526865</v>
      </c>
      <c r="AC15" s="7">
        <v>4338.7526485038916</v>
      </c>
    </row>
    <row r="16" spans="1:29" x14ac:dyDescent="0.25">
      <c r="A16" s="6" t="s">
        <v>28</v>
      </c>
      <c r="B16" s="7">
        <v>2269.6180967373257</v>
      </c>
      <c r="C16" s="7">
        <v>2455.4903365918503</v>
      </c>
      <c r="D16" s="7">
        <v>2328.0784143111237</v>
      </c>
      <c r="E16" s="7">
        <v>2028.3644405068767</v>
      </c>
      <c r="F16" s="7">
        <v>2087.9474531113983</v>
      </c>
      <c r="G16" s="7">
        <v>2262.3949757371156</v>
      </c>
      <c r="H16" s="7">
        <v>2033.25565074615</v>
      </c>
      <c r="I16" s="7">
        <v>2109.9774898779356</v>
      </c>
      <c r="J16" s="7">
        <v>2141.9227563212003</v>
      </c>
      <c r="K16" s="7">
        <v>2280.2781398034913</v>
      </c>
      <c r="L16" s="7">
        <v>2359.0358915902989</v>
      </c>
      <c r="M16" s="7">
        <v>1983.9947368421053</v>
      </c>
      <c r="N16" s="7">
        <v>2219.9001774392714</v>
      </c>
      <c r="O16" s="7">
        <v>2110.5772236462526</v>
      </c>
      <c r="P16" s="7">
        <v>2118.3392166750714</v>
      </c>
      <c r="Q16" s="7">
        <v>1712.214358208555</v>
      </c>
      <c r="R16" s="7">
        <v>2320.1997525999909</v>
      </c>
      <c r="S16" s="7">
        <v>2153.253326802188</v>
      </c>
      <c r="T16" s="7">
        <v>2330.0259448846505</v>
      </c>
      <c r="U16" s="7">
        <v>2248.7608911149373</v>
      </c>
      <c r="V16" s="7">
        <v>1434.9619698336985</v>
      </c>
      <c r="W16" s="7">
        <v>2863.4750629072846</v>
      </c>
      <c r="X16" s="7">
        <v>2999.923242247467</v>
      </c>
      <c r="Y16" s="7">
        <v>2121.9772272657333</v>
      </c>
      <c r="Z16" s="7">
        <v>2875</v>
      </c>
      <c r="AA16" s="7">
        <v>2070.3865650272801</v>
      </c>
      <c r="AB16" s="7">
        <v>2157.275768346226</v>
      </c>
      <c r="AC16" s="7">
        <v>2250.845145760899</v>
      </c>
    </row>
    <row r="17" spans="1:29" x14ac:dyDescent="0.25">
      <c r="A17" s="6" t="s">
        <v>117</v>
      </c>
      <c r="B17" s="7">
        <v>9681.6101013032112</v>
      </c>
      <c r="C17" s="7">
        <v>9841.9169798506591</v>
      </c>
      <c r="D17" s="7">
        <v>10294.960904518552</v>
      </c>
      <c r="E17" s="7">
        <v>10425.811586178515</v>
      </c>
      <c r="F17" s="7">
        <v>10641.024785698701</v>
      </c>
      <c r="G17" s="7">
        <v>10348.574850917714</v>
      </c>
      <c r="H17" s="7">
        <v>10406.72812552679</v>
      </c>
      <c r="I17" s="7">
        <v>10460.448251588041</v>
      </c>
      <c r="J17" s="7">
        <v>10054.474792770388</v>
      </c>
      <c r="K17" s="7">
        <v>10564.47895569462</v>
      </c>
      <c r="L17" s="7">
        <v>10941.772912329212</v>
      </c>
      <c r="M17" s="7">
        <v>10981.973909197572</v>
      </c>
      <c r="N17" s="7">
        <v>9277.1444606690675</v>
      </c>
      <c r="O17" s="7">
        <v>9240.8040305547001</v>
      </c>
      <c r="P17" s="7">
        <v>10610.641759418184</v>
      </c>
      <c r="Q17" s="7">
        <v>9577.073485686542</v>
      </c>
      <c r="R17" s="7">
        <v>11200.089274961329</v>
      </c>
      <c r="S17" s="7">
        <v>11137.320028251979</v>
      </c>
      <c r="T17" s="7">
        <v>10910.173538395951</v>
      </c>
      <c r="U17" s="7">
        <v>9574.647839643314</v>
      </c>
      <c r="V17" s="7">
        <v>8024.6029269849487</v>
      </c>
      <c r="W17" s="7">
        <v>11019.072598791343</v>
      </c>
      <c r="X17" s="7">
        <v>9441.8111904032812</v>
      </c>
      <c r="Y17" s="7">
        <v>10334.934687725614</v>
      </c>
      <c r="Z17" s="7">
        <v>10996.366556638028</v>
      </c>
      <c r="AA17" s="7">
        <v>11063.279670729171</v>
      </c>
      <c r="AB17" s="7">
        <v>11114.341704861559</v>
      </c>
      <c r="AC17" s="7">
        <v>11074.132087857843</v>
      </c>
    </row>
  </sheetData>
  <mergeCells count="1">
    <mergeCell ref="C4:V4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8"/>
  <sheetViews>
    <sheetView workbookViewId="0">
      <selection activeCell="F418" sqref="F418"/>
    </sheetView>
  </sheetViews>
  <sheetFormatPr baseColWidth="10" defaultRowHeight="15" x14ac:dyDescent="0.25"/>
  <cols>
    <col min="1" max="3" width="13.7109375" customWidth="1"/>
    <col min="4" max="4" width="14.5703125" customWidth="1"/>
    <col min="5" max="5" width="16.85546875" bestFit="1" customWidth="1"/>
    <col min="6" max="6" width="15.28515625" bestFit="1" customWidth="1"/>
    <col min="7" max="7" width="16.28515625" customWidth="1"/>
    <col min="8" max="9" width="14.5703125" bestFit="1" customWidth="1"/>
    <col min="11" max="11" width="14.5703125" bestFit="1" customWidth="1"/>
  </cols>
  <sheetData>
    <row r="1" spans="1:11" ht="67.5" customHeight="1" x14ac:dyDescent="0.45">
      <c r="B1" s="22" t="s">
        <v>138</v>
      </c>
      <c r="C1" s="22"/>
      <c r="D1" s="22"/>
      <c r="E1" s="22"/>
      <c r="F1" s="22"/>
      <c r="G1" s="22"/>
      <c r="H1" s="22"/>
      <c r="I1" s="22"/>
    </row>
    <row r="2" spans="1:11" x14ac:dyDescent="0.25">
      <c r="B2" s="13" t="s">
        <v>122</v>
      </c>
      <c r="I2" s="10"/>
    </row>
    <row r="3" spans="1:11" x14ac:dyDescent="0.25">
      <c r="B3" s="13" t="s">
        <v>139</v>
      </c>
    </row>
    <row r="4" spans="1:11" ht="52.5" customHeight="1" x14ac:dyDescent="0.25">
      <c r="B4" s="21" t="s">
        <v>134</v>
      </c>
      <c r="C4" s="21"/>
      <c r="D4" s="21"/>
      <c r="E4" s="21"/>
      <c r="F4" s="21"/>
      <c r="G4" s="21"/>
    </row>
    <row r="5" spans="1:11" x14ac:dyDescent="0.25">
      <c r="K5" s="11"/>
    </row>
    <row r="6" spans="1:11" x14ac:dyDescent="0.25">
      <c r="A6" s="1" t="s">
        <v>116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9" t="s">
        <v>126</v>
      </c>
      <c r="I6" s="11"/>
      <c r="J6" s="11"/>
      <c r="K6" s="11"/>
    </row>
    <row r="7" spans="1:11" x14ac:dyDescent="0.25">
      <c r="A7" s="2" t="s">
        <v>5</v>
      </c>
      <c r="B7" s="2" t="s">
        <v>6</v>
      </c>
      <c r="C7" s="2" t="s">
        <v>7</v>
      </c>
      <c r="D7" s="2" t="s">
        <v>8</v>
      </c>
      <c r="E7" s="3">
        <v>792239</v>
      </c>
      <c r="F7" s="3">
        <v>172952</v>
      </c>
      <c r="G7" s="10">
        <f>(E7/F7)*1000</f>
        <v>4580.6871270641568</v>
      </c>
    </row>
    <row r="8" spans="1:11" x14ac:dyDescent="0.25">
      <c r="A8" s="2" t="s">
        <v>9</v>
      </c>
      <c r="B8" s="2" t="s">
        <v>6</v>
      </c>
      <c r="C8" s="2" t="s">
        <v>7</v>
      </c>
      <c r="D8" s="2" t="s">
        <v>8</v>
      </c>
      <c r="E8" s="3">
        <v>701168</v>
      </c>
      <c r="F8" s="3">
        <v>151875</v>
      </c>
      <c r="G8" s="10">
        <f t="shared" ref="G8:G98" si="0">(E8/F8)*1000</f>
        <v>4616.7440329218107</v>
      </c>
    </row>
    <row r="9" spans="1:11" x14ac:dyDescent="0.25">
      <c r="A9" s="2" t="s">
        <v>10</v>
      </c>
      <c r="B9" s="2" t="s">
        <v>6</v>
      </c>
      <c r="C9" s="2" t="s">
        <v>7</v>
      </c>
      <c r="D9" s="2" t="s">
        <v>8</v>
      </c>
      <c r="E9" s="3">
        <v>720193</v>
      </c>
      <c r="F9" s="3">
        <v>148971</v>
      </c>
      <c r="G9" s="10">
        <f t="shared" si="0"/>
        <v>4834.4510005303046</v>
      </c>
    </row>
    <row r="10" spans="1:11" x14ac:dyDescent="0.25">
      <c r="A10" s="2" t="s">
        <v>11</v>
      </c>
      <c r="B10" s="2" t="s">
        <v>6</v>
      </c>
      <c r="C10" s="2" t="s">
        <v>7</v>
      </c>
      <c r="D10" s="2" t="s">
        <v>8</v>
      </c>
      <c r="E10" s="3">
        <v>676775</v>
      </c>
      <c r="F10" s="3">
        <v>138202</v>
      </c>
      <c r="G10" s="10">
        <f t="shared" si="0"/>
        <v>4896.998596257652</v>
      </c>
    </row>
    <row r="11" spans="1:11" x14ac:dyDescent="0.25">
      <c r="A11" s="2" t="s">
        <v>12</v>
      </c>
      <c r="B11" s="2" t="s">
        <v>6</v>
      </c>
      <c r="C11" s="2" t="s">
        <v>7</v>
      </c>
      <c r="D11" s="2" t="s">
        <v>8</v>
      </c>
      <c r="E11" s="3">
        <v>787119</v>
      </c>
      <c r="F11" s="3">
        <v>154203</v>
      </c>
      <c r="G11" s="10">
        <f t="shared" si="0"/>
        <v>5104.4337658800414</v>
      </c>
    </row>
    <row r="12" spans="1:11" x14ac:dyDescent="0.25">
      <c r="A12" s="2" t="s">
        <v>13</v>
      </c>
      <c r="B12" s="2" t="s">
        <v>6</v>
      </c>
      <c r="C12" s="2" t="s">
        <v>7</v>
      </c>
      <c r="D12" s="2" t="s">
        <v>8</v>
      </c>
      <c r="E12" s="3">
        <v>668164</v>
      </c>
      <c r="F12" s="3">
        <v>134294</v>
      </c>
      <c r="G12" s="10">
        <f t="shared" si="0"/>
        <v>4975.3823700239773</v>
      </c>
    </row>
    <row r="13" spans="1:11" x14ac:dyDescent="0.25">
      <c r="A13" s="2" t="s">
        <v>14</v>
      </c>
      <c r="B13" s="2" t="s">
        <v>6</v>
      </c>
      <c r="C13" s="2" t="s">
        <v>7</v>
      </c>
      <c r="D13" s="2" t="s">
        <v>8</v>
      </c>
      <c r="E13" s="3">
        <v>678890</v>
      </c>
      <c r="F13" s="3">
        <v>137404</v>
      </c>
      <c r="G13" s="10">
        <f t="shared" si="0"/>
        <v>4940.8314168437601</v>
      </c>
    </row>
    <row r="14" spans="1:11" x14ac:dyDescent="0.25">
      <c r="A14" s="2" t="s">
        <v>15</v>
      </c>
      <c r="B14" s="2" t="s">
        <v>6</v>
      </c>
      <c r="C14" s="2" t="s">
        <v>7</v>
      </c>
      <c r="D14" s="2" t="s">
        <v>8</v>
      </c>
      <c r="E14" s="3">
        <v>974091</v>
      </c>
      <c r="F14" s="3">
        <v>198780</v>
      </c>
      <c r="G14" s="10">
        <f t="shared" si="0"/>
        <v>4900.3471174162396</v>
      </c>
    </row>
    <row r="15" spans="1:11" x14ac:dyDescent="0.25">
      <c r="A15" s="2" t="s">
        <v>16</v>
      </c>
      <c r="B15" s="2" t="s">
        <v>6</v>
      </c>
      <c r="C15" s="2" t="s">
        <v>7</v>
      </c>
      <c r="D15" s="2" t="s">
        <v>8</v>
      </c>
      <c r="E15" s="3">
        <v>1004518</v>
      </c>
      <c r="F15" s="3">
        <v>215979</v>
      </c>
      <c r="G15" s="10">
        <f t="shared" si="0"/>
        <v>4650.9984767037531</v>
      </c>
    </row>
    <row r="16" spans="1:11" x14ac:dyDescent="0.25">
      <c r="A16" s="2" t="s">
        <v>17</v>
      </c>
      <c r="B16" s="2" t="s">
        <v>6</v>
      </c>
      <c r="C16" s="2" t="s">
        <v>7</v>
      </c>
      <c r="D16" s="2" t="s">
        <v>8</v>
      </c>
      <c r="E16" s="3">
        <v>1122807</v>
      </c>
      <c r="F16" s="3">
        <v>226829</v>
      </c>
      <c r="G16" s="10">
        <f t="shared" si="0"/>
        <v>4950.0152096954089</v>
      </c>
    </row>
    <row r="17" spans="1:14" x14ac:dyDescent="0.25">
      <c r="A17" s="2" t="s">
        <v>18</v>
      </c>
      <c r="B17" s="2" t="s">
        <v>6</v>
      </c>
      <c r="C17" s="2" t="s">
        <v>7</v>
      </c>
      <c r="D17" s="2" t="s">
        <v>8</v>
      </c>
      <c r="E17" s="3">
        <v>1048282</v>
      </c>
      <c r="F17" s="3">
        <v>207396</v>
      </c>
      <c r="G17" s="10">
        <f t="shared" si="0"/>
        <v>5054.4947829273469</v>
      </c>
    </row>
    <row r="18" spans="1:14" x14ac:dyDescent="0.25">
      <c r="A18" s="2" t="s">
        <v>19</v>
      </c>
      <c r="B18" s="2" t="s">
        <v>6</v>
      </c>
      <c r="C18" s="2" t="s">
        <v>7</v>
      </c>
      <c r="D18" s="2" t="s">
        <v>8</v>
      </c>
      <c r="E18" s="3">
        <v>1360650</v>
      </c>
      <c r="F18" s="3">
        <v>263000</v>
      </c>
      <c r="G18" s="10">
        <f t="shared" si="0"/>
        <v>5173.5741444866926</v>
      </c>
    </row>
    <row r="19" spans="1:14" x14ac:dyDescent="0.25">
      <c r="A19" s="2" t="s">
        <v>20</v>
      </c>
      <c r="B19" s="2" t="s">
        <v>6</v>
      </c>
      <c r="C19" s="2" t="s">
        <v>7</v>
      </c>
      <c r="D19" s="2" t="s">
        <v>8</v>
      </c>
      <c r="E19" s="3">
        <v>1193957</v>
      </c>
      <c r="F19" s="3">
        <v>263738</v>
      </c>
      <c r="G19" s="10">
        <f t="shared" si="0"/>
        <v>4527.0571552070614</v>
      </c>
    </row>
    <row r="20" spans="1:14" x14ac:dyDescent="0.25">
      <c r="A20" s="2" t="s">
        <v>21</v>
      </c>
      <c r="B20" s="2" t="s">
        <v>6</v>
      </c>
      <c r="C20" s="2" t="s">
        <v>7</v>
      </c>
      <c r="D20" s="2" t="s">
        <v>8</v>
      </c>
      <c r="E20" s="3">
        <v>723412</v>
      </c>
      <c r="F20" s="3">
        <v>180454</v>
      </c>
      <c r="G20" s="10">
        <f t="shared" si="0"/>
        <v>4008.8443592272824</v>
      </c>
    </row>
    <row r="21" spans="1:14" x14ac:dyDescent="0.25">
      <c r="A21" s="2" t="s">
        <v>22</v>
      </c>
      <c r="B21" s="2" t="s">
        <v>6</v>
      </c>
      <c r="C21" s="2" t="s">
        <v>7</v>
      </c>
      <c r="D21" s="2" t="s">
        <v>8</v>
      </c>
      <c r="E21" s="3">
        <v>845254</v>
      </c>
      <c r="F21" s="3">
        <v>165334</v>
      </c>
      <c r="G21" s="10">
        <f t="shared" si="0"/>
        <v>5112.4027725694659</v>
      </c>
    </row>
    <row r="22" spans="1:14" x14ac:dyDescent="0.25">
      <c r="A22" s="2" t="s">
        <v>23</v>
      </c>
      <c r="B22" s="2" t="s">
        <v>6</v>
      </c>
      <c r="C22" s="2" t="s">
        <v>7</v>
      </c>
      <c r="D22" s="2" t="s">
        <v>8</v>
      </c>
      <c r="E22" s="3">
        <v>821070</v>
      </c>
      <c r="F22" s="3">
        <v>170827</v>
      </c>
      <c r="G22" s="10">
        <f t="shared" si="0"/>
        <v>4806.4416046643682</v>
      </c>
      <c r="H22" s="2"/>
      <c r="I22" s="2"/>
      <c r="J22" s="2"/>
      <c r="K22" s="2"/>
      <c r="L22" s="3"/>
      <c r="M22" s="3"/>
      <c r="N22" s="10"/>
    </row>
    <row r="23" spans="1:14" x14ac:dyDescent="0.25">
      <c r="A23" s="2" t="s">
        <v>24</v>
      </c>
      <c r="B23" s="2" t="s">
        <v>6</v>
      </c>
      <c r="C23" s="2" t="s">
        <v>7</v>
      </c>
      <c r="D23" s="2" t="s">
        <v>8</v>
      </c>
      <c r="E23" s="3">
        <v>1084012</v>
      </c>
      <c r="F23" s="3">
        <v>214930</v>
      </c>
      <c r="G23" s="10">
        <f t="shared" si="0"/>
        <v>5043.558367840692</v>
      </c>
      <c r="H23" s="2"/>
      <c r="I23" s="2"/>
      <c r="J23" s="2"/>
      <c r="K23" s="2"/>
      <c r="L23" s="3"/>
      <c r="M23" s="3"/>
      <c r="N23" s="10"/>
    </row>
    <row r="24" spans="1:14" x14ac:dyDescent="0.25">
      <c r="A24" s="2" t="s">
        <v>25</v>
      </c>
      <c r="B24" s="2" t="s">
        <v>6</v>
      </c>
      <c r="C24" s="2" t="s">
        <v>7</v>
      </c>
      <c r="D24" s="2" t="s">
        <v>8</v>
      </c>
      <c r="E24" s="3">
        <v>1158056</v>
      </c>
      <c r="F24" s="3">
        <v>226597</v>
      </c>
      <c r="G24" s="10">
        <f t="shared" si="0"/>
        <v>5110.641358888246</v>
      </c>
      <c r="H24" s="2"/>
      <c r="I24" s="2"/>
      <c r="J24" s="2"/>
      <c r="K24" s="2"/>
      <c r="L24" s="3"/>
      <c r="M24" s="3"/>
      <c r="N24" s="10"/>
    </row>
    <row r="25" spans="1:14" x14ac:dyDescent="0.25">
      <c r="A25" s="2" t="s">
        <v>26</v>
      </c>
      <c r="B25" s="2" t="s">
        <v>6</v>
      </c>
      <c r="C25" s="2" t="s">
        <v>7</v>
      </c>
      <c r="D25" s="2" t="s">
        <v>8</v>
      </c>
      <c r="E25" s="3">
        <v>836024</v>
      </c>
      <c r="F25" s="3">
        <v>162894</v>
      </c>
      <c r="G25" s="10">
        <f t="shared" si="0"/>
        <v>5132.319176888037</v>
      </c>
    </row>
    <row r="26" spans="1:14" x14ac:dyDescent="0.25">
      <c r="A26" s="2" t="s">
        <v>130</v>
      </c>
      <c r="B26" s="2" t="s">
        <v>6</v>
      </c>
      <c r="C26" s="2" t="s">
        <v>7</v>
      </c>
      <c r="D26" s="2" t="s">
        <v>8</v>
      </c>
      <c r="E26" s="3">
        <v>498469</v>
      </c>
      <c r="F26" s="3">
        <v>126085</v>
      </c>
      <c r="G26" s="10">
        <f t="shared" si="0"/>
        <v>3953.4361740095969</v>
      </c>
    </row>
    <row r="27" spans="1:14" x14ac:dyDescent="0.25">
      <c r="A27" s="2" t="s">
        <v>131</v>
      </c>
      <c r="B27" s="2" t="s">
        <v>6</v>
      </c>
      <c r="C27" s="2" t="s">
        <v>7</v>
      </c>
      <c r="D27" s="2" t="s">
        <v>8</v>
      </c>
      <c r="E27" s="3">
        <v>588587</v>
      </c>
      <c r="F27" s="3">
        <v>168659</v>
      </c>
      <c r="G27" s="10">
        <f t="shared" si="0"/>
        <v>3489.8048725534954</v>
      </c>
    </row>
    <row r="28" spans="1:14" x14ac:dyDescent="0.25">
      <c r="A28" s="2" t="s">
        <v>132</v>
      </c>
      <c r="B28" s="2" t="s">
        <v>6</v>
      </c>
      <c r="C28" s="2" t="s">
        <v>7</v>
      </c>
      <c r="D28" s="2" t="s">
        <v>8</v>
      </c>
      <c r="E28" s="3">
        <v>699238</v>
      </c>
      <c r="F28" s="3">
        <v>170654</v>
      </c>
      <c r="G28" s="10">
        <f t="shared" si="0"/>
        <v>4097.4017602868962</v>
      </c>
    </row>
    <row r="29" spans="1:14" x14ac:dyDescent="0.25">
      <c r="A29" s="2" t="s">
        <v>133</v>
      </c>
      <c r="B29" s="2" t="s">
        <v>6</v>
      </c>
      <c r="C29" s="2" t="s">
        <v>7</v>
      </c>
      <c r="D29" s="2" t="s">
        <v>8</v>
      </c>
      <c r="E29" s="3">
        <v>516752</v>
      </c>
      <c r="F29" s="3">
        <v>150251</v>
      </c>
      <c r="G29" s="10">
        <f t="shared" si="0"/>
        <v>3439.2583077650065</v>
      </c>
    </row>
    <row r="30" spans="1:14" x14ac:dyDescent="0.25">
      <c r="A30" s="2" t="s">
        <v>135</v>
      </c>
      <c r="B30" s="2" t="s">
        <v>6</v>
      </c>
      <c r="C30" s="2" t="s">
        <v>7</v>
      </c>
      <c r="D30" s="2" t="s">
        <v>8</v>
      </c>
      <c r="E30" s="3">
        <v>704531</v>
      </c>
      <c r="F30" s="3">
        <v>173347</v>
      </c>
      <c r="G30" s="10">
        <f t="shared" si="0"/>
        <v>4064.2814701148568</v>
      </c>
    </row>
    <row r="31" spans="1:14" x14ac:dyDescent="0.25">
      <c r="A31" s="2" t="s">
        <v>136</v>
      </c>
      <c r="B31" s="2" t="s">
        <v>6</v>
      </c>
      <c r="C31" s="2" t="s">
        <v>7</v>
      </c>
      <c r="D31" s="2" t="s">
        <v>8</v>
      </c>
      <c r="E31" s="3">
        <v>593932</v>
      </c>
      <c r="F31" s="3">
        <v>186022</v>
      </c>
      <c r="G31" s="10">
        <f t="shared" si="0"/>
        <v>3192.8051520787863</v>
      </c>
    </row>
    <row r="32" spans="1:14" x14ac:dyDescent="0.25">
      <c r="A32" s="2" t="s">
        <v>137</v>
      </c>
      <c r="B32" s="2" t="s">
        <v>6</v>
      </c>
      <c r="C32" s="2" t="s">
        <v>7</v>
      </c>
      <c r="D32" s="2" t="s">
        <v>8</v>
      </c>
      <c r="E32" s="3">
        <v>610975</v>
      </c>
      <c r="F32" s="3">
        <v>128972</v>
      </c>
      <c r="G32" s="10">
        <f t="shared" si="0"/>
        <v>4737.2685544149117</v>
      </c>
    </row>
    <row r="33" spans="1:7" x14ac:dyDescent="0.25">
      <c r="A33" s="2" t="s">
        <v>140</v>
      </c>
      <c r="B33" s="2" t="s">
        <v>6</v>
      </c>
      <c r="C33" s="2" t="s">
        <v>7</v>
      </c>
      <c r="D33" s="2" t="s">
        <v>8</v>
      </c>
      <c r="E33" s="3">
        <v>618625</v>
      </c>
      <c r="F33" s="3">
        <v>135604</v>
      </c>
      <c r="G33" s="10">
        <f t="shared" si="0"/>
        <v>4561.9966962626477</v>
      </c>
    </row>
    <row r="34" spans="1:7" x14ac:dyDescent="0.25">
      <c r="A34" s="2" t="s">
        <v>143</v>
      </c>
      <c r="B34" s="2" t="s">
        <v>6</v>
      </c>
      <c r="C34" s="2" t="s">
        <v>7</v>
      </c>
      <c r="D34" s="2" t="s">
        <v>8</v>
      </c>
      <c r="E34" s="3">
        <v>611475.22</v>
      </c>
      <c r="F34" s="3">
        <v>136352</v>
      </c>
      <c r="G34" s="10">
        <f t="shared" si="0"/>
        <v>4484.534293593053</v>
      </c>
    </row>
    <row r="35" spans="1:7" x14ac:dyDescent="0.25">
      <c r="A35" s="2" t="s">
        <v>5</v>
      </c>
      <c r="B35" s="2" t="s">
        <v>6</v>
      </c>
      <c r="C35" s="2" t="s">
        <v>7</v>
      </c>
      <c r="D35" s="2" t="s">
        <v>27</v>
      </c>
      <c r="E35" s="3">
        <v>1199219</v>
      </c>
      <c r="F35" s="3">
        <v>423557</v>
      </c>
      <c r="G35" s="10">
        <f t="shared" si="0"/>
        <v>2831.3048775017292</v>
      </c>
    </row>
    <row r="36" spans="1:7" x14ac:dyDescent="0.25">
      <c r="A36" s="2" t="s">
        <v>9</v>
      </c>
      <c r="B36" s="2" t="s">
        <v>6</v>
      </c>
      <c r="C36" s="2" t="s">
        <v>7</v>
      </c>
      <c r="D36" s="2" t="s">
        <v>27</v>
      </c>
      <c r="E36" s="3">
        <v>983121</v>
      </c>
      <c r="F36" s="3">
        <v>354958</v>
      </c>
      <c r="G36" s="10">
        <f t="shared" si="0"/>
        <v>2769.6826103369976</v>
      </c>
    </row>
    <row r="37" spans="1:7" x14ac:dyDescent="0.25">
      <c r="A37" s="2" t="s">
        <v>10</v>
      </c>
      <c r="B37" s="2" t="s">
        <v>6</v>
      </c>
      <c r="C37" s="2" t="s">
        <v>7</v>
      </c>
      <c r="D37" s="2" t="s">
        <v>27</v>
      </c>
      <c r="E37" s="3">
        <v>1149452</v>
      </c>
      <c r="F37" s="3">
        <v>366952</v>
      </c>
      <c r="G37" s="10">
        <f t="shared" si="0"/>
        <v>3132.4314896771243</v>
      </c>
    </row>
    <row r="38" spans="1:7" x14ac:dyDescent="0.25">
      <c r="A38" s="2" t="s">
        <v>11</v>
      </c>
      <c r="B38" s="2" t="s">
        <v>6</v>
      </c>
      <c r="C38" s="2" t="s">
        <v>7</v>
      </c>
      <c r="D38" s="2" t="s">
        <v>27</v>
      </c>
      <c r="E38" s="3">
        <v>1689551</v>
      </c>
      <c r="F38" s="3">
        <v>482667</v>
      </c>
      <c r="G38" s="10">
        <f t="shared" si="0"/>
        <v>3500.4485494139853</v>
      </c>
    </row>
    <row r="39" spans="1:7" x14ac:dyDescent="0.25">
      <c r="A39" s="2" t="s">
        <v>12</v>
      </c>
      <c r="B39" s="2" t="s">
        <v>6</v>
      </c>
      <c r="C39" s="2" t="s">
        <v>7</v>
      </c>
      <c r="D39" s="2" t="s">
        <v>27</v>
      </c>
      <c r="E39" s="3">
        <v>1801061</v>
      </c>
      <c r="F39" s="3">
        <v>522252</v>
      </c>
      <c r="G39" s="10">
        <f t="shared" si="0"/>
        <v>3448.6435667072601</v>
      </c>
    </row>
    <row r="40" spans="1:7" x14ac:dyDescent="0.25">
      <c r="A40" s="2" t="s">
        <v>13</v>
      </c>
      <c r="B40" s="2" t="s">
        <v>6</v>
      </c>
      <c r="C40" s="2" t="s">
        <v>7</v>
      </c>
      <c r="D40" s="2" t="s">
        <v>27</v>
      </c>
      <c r="E40" s="3">
        <v>1392029</v>
      </c>
      <c r="F40" s="3">
        <v>447483</v>
      </c>
      <c r="G40" s="10">
        <f t="shared" si="0"/>
        <v>3110.7975051566204</v>
      </c>
    </row>
    <row r="41" spans="1:7" x14ac:dyDescent="0.25">
      <c r="A41" s="2" t="s">
        <v>14</v>
      </c>
      <c r="B41" s="2" t="s">
        <v>6</v>
      </c>
      <c r="C41" s="2" t="s">
        <v>7</v>
      </c>
      <c r="D41" s="2" t="s">
        <v>27</v>
      </c>
      <c r="E41" s="3">
        <v>1823237</v>
      </c>
      <c r="F41" s="3">
        <v>531147</v>
      </c>
      <c r="G41" s="10">
        <f t="shared" si="0"/>
        <v>3432.6410579368799</v>
      </c>
    </row>
    <row r="42" spans="1:7" x14ac:dyDescent="0.25">
      <c r="A42" s="2" t="s">
        <v>15</v>
      </c>
      <c r="B42" s="2" t="s">
        <v>6</v>
      </c>
      <c r="C42" s="2" t="s">
        <v>7</v>
      </c>
      <c r="D42" s="2" t="s">
        <v>27</v>
      </c>
      <c r="E42" s="3">
        <v>2126256</v>
      </c>
      <c r="F42" s="3">
        <v>616284</v>
      </c>
      <c r="G42" s="10">
        <f t="shared" si="0"/>
        <v>3450.1236442938643</v>
      </c>
    </row>
    <row r="43" spans="1:7" x14ac:dyDescent="0.25">
      <c r="A43" s="2" t="s">
        <v>16</v>
      </c>
      <c r="B43" s="2" t="s">
        <v>6</v>
      </c>
      <c r="C43" s="2" t="s">
        <v>7</v>
      </c>
      <c r="D43" s="2" t="s">
        <v>27</v>
      </c>
      <c r="E43" s="3">
        <v>2193460</v>
      </c>
      <c r="F43" s="3">
        <v>672520</v>
      </c>
      <c r="G43" s="10">
        <f t="shared" si="0"/>
        <v>3261.553559745435</v>
      </c>
    </row>
    <row r="44" spans="1:7" x14ac:dyDescent="0.25">
      <c r="A44" s="2" t="s">
        <v>17</v>
      </c>
      <c r="B44" s="2" t="s">
        <v>6</v>
      </c>
      <c r="C44" s="2" t="s">
        <v>7</v>
      </c>
      <c r="D44" s="2" t="s">
        <v>27</v>
      </c>
      <c r="E44" s="3">
        <v>2336834</v>
      </c>
      <c r="F44" s="3">
        <v>700871</v>
      </c>
      <c r="G44" s="10">
        <f t="shared" si="0"/>
        <v>3334.1856061957192</v>
      </c>
    </row>
    <row r="45" spans="1:7" x14ac:dyDescent="0.25">
      <c r="A45" s="2" t="s">
        <v>18</v>
      </c>
      <c r="B45" s="2" t="s">
        <v>6</v>
      </c>
      <c r="C45" s="2" t="s">
        <v>7</v>
      </c>
      <c r="D45" s="2" t="s">
        <v>27</v>
      </c>
      <c r="E45" s="3">
        <v>2440778</v>
      </c>
      <c r="F45" s="3">
        <v>691783</v>
      </c>
      <c r="G45" s="10">
        <f t="shared" si="0"/>
        <v>3528.242237811568</v>
      </c>
    </row>
    <row r="46" spans="1:7" x14ac:dyDescent="0.25">
      <c r="A46" s="2" t="s">
        <v>19</v>
      </c>
      <c r="B46" s="2" t="s">
        <v>6</v>
      </c>
      <c r="C46" s="2" t="s">
        <v>7</v>
      </c>
      <c r="D46" s="2" t="s">
        <v>27</v>
      </c>
      <c r="E46" s="3">
        <v>2995710</v>
      </c>
      <c r="F46" s="3">
        <v>783314</v>
      </c>
      <c r="G46" s="10">
        <f t="shared" si="0"/>
        <v>3824.4050278687732</v>
      </c>
    </row>
    <row r="47" spans="1:7" x14ac:dyDescent="0.25">
      <c r="A47" s="2" t="s">
        <v>20</v>
      </c>
      <c r="B47" s="2" t="s">
        <v>6</v>
      </c>
      <c r="C47" s="2" t="s">
        <v>7</v>
      </c>
      <c r="D47" s="2" t="s">
        <v>27</v>
      </c>
      <c r="E47" s="3">
        <v>1981931</v>
      </c>
      <c r="F47" s="3">
        <v>783314</v>
      </c>
      <c r="G47" s="10">
        <f t="shared" si="0"/>
        <v>2530.1871280227342</v>
      </c>
    </row>
    <row r="48" spans="1:7" x14ac:dyDescent="0.25">
      <c r="A48" s="2" t="s">
        <v>21</v>
      </c>
      <c r="B48" s="2" t="s">
        <v>6</v>
      </c>
      <c r="C48" s="2" t="s">
        <v>7</v>
      </c>
      <c r="D48" s="2" t="s">
        <v>27</v>
      </c>
      <c r="E48" s="3">
        <v>2496207</v>
      </c>
      <c r="F48" s="3">
        <v>799712</v>
      </c>
      <c r="G48" s="10">
        <f t="shared" si="0"/>
        <v>3121.3824476811651</v>
      </c>
    </row>
    <row r="49" spans="1:7" x14ac:dyDescent="0.25">
      <c r="A49" s="2" t="s">
        <v>22</v>
      </c>
      <c r="B49" s="2" t="s">
        <v>6</v>
      </c>
      <c r="C49" s="2" t="s">
        <v>7</v>
      </c>
      <c r="D49" s="2" t="s">
        <v>27</v>
      </c>
      <c r="E49" s="3">
        <v>2117710</v>
      </c>
      <c r="F49" s="3">
        <v>626560</v>
      </c>
      <c r="G49" s="10">
        <f t="shared" si="0"/>
        <v>3379.8997701736466</v>
      </c>
    </row>
    <row r="50" spans="1:7" x14ac:dyDescent="0.25">
      <c r="A50" s="2" t="s">
        <v>23</v>
      </c>
      <c r="B50" s="2" t="s">
        <v>6</v>
      </c>
      <c r="C50" s="2" t="s">
        <v>7</v>
      </c>
      <c r="D50" s="2" t="s">
        <v>27</v>
      </c>
      <c r="E50" s="3">
        <v>1752513</v>
      </c>
      <c r="F50" s="3">
        <v>573013</v>
      </c>
      <c r="G50" s="10">
        <f t="shared" si="0"/>
        <v>3058.4175228136187</v>
      </c>
    </row>
    <row r="51" spans="1:7" x14ac:dyDescent="0.25">
      <c r="A51" s="2" t="s">
        <v>24</v>
      </c>
      <c r="B51" s="2" t="s">
        <v>6</v>
      </c>
      <c r="C51" s="2" t="s">
        <v>7</v>
      </c>
      <c r="D51" s="2" t="s">
        <v>27</v>
      </c>
      <c r="E51" s="3">
        <v>2454477</v>
      </c>
      <c r="F51" s="3">
        <v>639798</v>
      </c>
      <c r="G51" s="10">
        <f t="shared" si="0"/>
        <v>3836.3311545206457</v>
      </c>
    </row>
    <row r="52" spans="1:7" x14ac:dyDescent="0.25">
      <c r="A52" s="2" t="s">
        <v>25</v>
      </c>
      <c r="B52" s="2" t="s">
        <v>6</v>
      </c>
      <c r="C52" s="2" t="s">
        <v>7</v>
      </c>
      <c r="D52" s="2" t="s">
        <v>27</v>
      </c>
      <c r="E52" s="3">
        <v>2271059</v>
      </c>
      <c r="F52" s="3">
        <v>586318</v>
      </c>
      <c r="G52" s="10">
        <f t="shared" si="0"/>
        <v>3873.4253425615452</v>
      </c>
    </row>
    <row r="53" spans="1:7" x14ac:dyDescent="0.25">
      <c r="A53" s="2" t="s">
        <v>26</v>
      </c>
      <c r="B53" s="2" t="s">
        <v>6</v>
      </c>
      <c r="C53" s="2" t="s">
        <v>7</v>
      </c>
      <c r="D53" s="2" t="s">
        <v>27</v>
      </c>
      <c r="E53" s="3">
        <v>1840306</v>
      </c>
      <c r="F53" s="3">
        <v>533758</v>
      </c>
      <c r="G53" s="10">
        <f t="shared" si="0"/>
        <v>3447.8284166232638</v>
      </c>
    </row>
    <row r="54" spans="1:7" x14ac:dyDescent="0.25">
      <c r="A54" s="2" t="s">
        <v>130</v>
      </c>
      <c r="B54" s="2" t="s">
        <v>6</v>
      </c>
      <c r="C54" s="2" t="s">
        <v>7</v>
      </c>
      <c r="D54" s="2" t="s">
        <v>27</v>
      </c>
      <c r="E54" s="3">
        <v>1543365</v>
      </c>
      <c r="F54" s="3">
        <v>457639</v>
      </c>
      <c r="G54" s="10">
        <f t="shared" si="0"/>
        <v>3372.4507745187798</v>
      </c>
    </row>
    <row r="55" spans="1:7" x14ac:dyDescent="0.25">
      <c r="A55" s="2" t="s">
        <v>131</v>
      </c>
      <c r="B55" s="2" t="s">
        <v>6</v>
      </c>
      <c r="C55" s="2" t="s">
        <v>7</v>
      </c>
      <c r="D55" s="2" t="s">
        <v>27</v>
      </c>
      <c r="E55" s="3">
        <v>1282179</v>
      </c>
      <c r="F55" s="3">
        <v>413628</v>
      </c>
      <c r="G55" s="10">
        <f t="shared" si="0"/>
        <v>3099.8360845977545</v>
      </c>
    </row>
    <row r="56" spans="1:7" x14ac:dyDescent="0.25">
      <c r="A56" s="2" t="s">
        <v>132</v>
      </c>
      <c r="B56" s="2" t="s">
        <v>6</v>
      </c>
      <c r="C56" s="2" t="s">
        <v>7</v>
      </c>
      <c r="D56" s="2" t="s">
        <v>27</v>
      </c>
      <c r="E56" s="3">
        <v>1776252</v>
      </c>
      <c r="F56" s="3">
        <v>437695</v>
      </c>
      <c r="G56" s="10">
        <f t="shared" si="0"/>
        <v>4058.1957755971621</v>
      </c>
    </row>
    <row r="57" spans="1:7" x14ac:dyDescent="0.25">
      <c r="A57" s="2" t="s">
        <v>133</v>
      </c>
      <c r="B57" s="2" t="s">
        <v>6</v>
      </c>
      <c r="C57" s="2" t="s">
        <v>7</v>
      </c>
      <c r="D57" s="2" t="s">
        <v>27</v>
      </c>
      <c r="E57" s="3">
        <v>1023089</v>
      </c>
      <c r="F57" s="3">
        <v>340731</v>
      </c>
      <c r="G57" s="10">
        <f t="shared" si="0"/>
        <v>3002.6296403908068</v>
      </c>
    </row>
    <row r="58" spans="1:7" x14ac:dyDescent="0.25">
      <c r="A58" s="2" t="s">
        <v>135</v>
      </c>
      <c r="B58" s="2" t="s">
        <v>6</v>
      </c>
      <c r="C58" s="2" t="s">
        <v>7</v>
      </c>
      <c r="D58" s="2" t="s">
        <v>27</v>
      </c>
      <c r="E58" s="3">
        <v>1636271</v>
      </c>
      <c r="F58" s="3">
        <v>394408</v>
      </c>
      <c r="G58" s="10">
        <f t="shared" si="0"/>
        <v>4148.6759903450238</v>
      </c>
    </row>
    <row r="59" spans="1:7" x14ac:dyDescent="0.25">
      <c r="A59" s="2" t="s">
        <v>136</v>
      </c>
      <c r="B59" s="2" t="s">
        <v>6</v>
      </c>
      <c r="C59" s="2" t="s">
        <v>7</v>
      </c>
      <c r="D59" s="2" t="s">
        <v>27</v>
      </c>
      <c r="E59" s="3">
        <v>2633976</v>
      </c>
      <c r="F59" s="3">
        <v>534431</v>
      </c>
      <c r="G59" s="10">
        <f t="shared" si="0"/>
        <v>4928.5614045592411</v>
      </c>
    </row>
    <row r="60" spans="1:7" x14ac:dyDescent="0.25">
      <c r="A60" s="2" t="s">
        <v>137</v>
      </c>
      <c r="B60" s="2" t="s">
        <v>6</v>
      </c>
      <c r="C60" s="2" t="s">
        <v>7</v>
      </c>
      <c r="D60" s="2" t="s">
        <v>27</v>
      </c>
      <c r="E60" s="14">
        <v>2602191</v>
      </c>
      <c r="F60" s="14">
        <v>611471</v>
      </c>
      <c r="G60" s="19">
        <f t="shared" si="0"/>
        <v>4255.6245512869791</v>
      </c>
    </row>
    <row r="61" spans="1:7" x14ac:dyDescent="0.25">
      <c r="A61" s="2" t="s">
        <v>140</v>
      </c>
      <c r="B61" s="2" t="s">
        <v>6</v>
      </c>
      <c r="C61" s="2" t="s">
        <v>7</v>
      </c>
      <c r="D61" s="2" t="s">
        <v>27</v>
      </c>
      <c r="E61" s="14">
        <v>2759286</v>
      </c>
      <c r="F61" s="14">
        <v>627814</v>
      </c>
      <c r="G61" s="19">
        <f t="shared" si="0"/>
        <v>4395.0692402526865</v>
      </c>
    </row>
    <row r="62" spans="1:7" x14ac:dyDescent="0.25">
      <c r="A62" s="2" t="s">
        <v>143</v>
      </c>
      <c r="B62" s="2" t="s">
        <v>6</v>
      </c>
      <c r="C62" s="2" t="s">
        <v>7</v>
      </c>
      <c r="D62" s="2" t="s">
        <v>27</v>
      </c>
      <c r="E62" s="14">
        <v>2832021</v>
      </c>
      <c r="F62" s="14">
        <v>652727</v>
      </c>
      <c r="G62" s="19">
        <f t="shared" si="0"/>
        <v>4338.7526485038916</v>
      </c>
    </row>
    <row r="63" spans="1:7" x14ac:dyDescent="0.25">
      <c r="A63" s="2" t="s">
        <v>5</v>
      </c>
      <c r="B63" s="2" t="s">
        <v>6</v>
      </c>
      <c r="C63" s="2" t="s">
        <v>7</v>
      </c>
      <c r="D63" s="2" t="s">
        <v>28</v>
      </c>
      <c r="E63" s="3">
        <v>420996</v>
      </c>
      <c r="F63" s="3">
        <v>185492</v>
      </c>
      <c r="G63" s="10">
        <f t="shared" si="0"/>
        <v>2269.6180967373257</v>
      </c>
    </row>
    <row r="64" spans="1:7" x14ac:dyDescent="0.25">
      <c r="A64" s="2" t="s">
        <v>9</v>
      </c>
      <c r="B64" s="2" t="s">
        <v>6</v>
      </c>
      <c r="C64" s="2" t="s">
        <v>7</v>
      </c>
      <c r="D64" s="2" t="s">
        <v>28</v>
      </c>
      <c r="E64" s="3">
        <v>448871</v>
      </c>
      <c r="F64" s="3">
        <v>182803</v>
      </c>
      <c r="G64" s="10">
        <f t="shared" si="0"/>
        <v>2455.4903365918503</v>
      </c>
    </row>
    <row r="65" spans="1:7" x14ac:dyDescent="0.25">
      <c r="A65" s="2" t="s">
        <v>10</v>
      </c>
      <c r="B65" s="2" t="s">
        <v>6</v>
      </c>
      <c r="C65" s="2" t="s">
        <v>7</v>
      </c>
      <c r="D65" s="2" t="s">
        <v>28</v>
      </c>
      <c r="E65" s="3">
        <v>363874</v>
      </c>
      <c r="F65" s="3">
        <v>156298</v>
      </c>
      <c r="G65" s="10">
        <f t="shared" si="0"/>
        <v>2328.0784143111237</v>
      </c>
    </row>
    <row r="66" spans="1:7" x14ac:dyDescent="0.25">
      <c r="A66" s="2" t="s">
        <v>11</v>
      </c>
      <c r="B66" s="2" t="s">
        <v>6</v>
      </c>
      <c r="C66" s="2" t="s">
        <v>7</v>
      </c>
      <c r="D66" s="2" t="s">
        <v>28</v>
      </c>
      <c r="E66" s="3">
        <v>581526</v>
      </c>
      <c r="F66" s="3">
        <v>286697</v>
      </c>
      <c r="G66" s="10">
        <f t="shared" si="0"/>
        <v>2028.3644405068767</v>
      </c>
    </row>
    <row r="67" spans="1:7" x14ac:dyDescent="0.25">
      <c r="A67" s="2" t="s">
        <v>12</v>
      </c>
      <c r="B67" s="2" t="s">
        <v>6</v>
      </c>
      <c r="C67" s="2" t="s">
        <v>7</v>
      </c>
      <c r="D67" s="2" t="s">
        <v>28</v>
      </c>
      <c r="E67" s="3">
        <v>554064</v>
      </c>
      <c r="F67" s="3">
        <v>265363</v>
      </c>
      <c r="G67" s="10">
        <f t="shared" si="0"/>
        <v>2087.9474531113983</v>
      </c>
    </row>
    <row r="68" spans="1:7" x14ac:dyDescent="0.25">
      <c r="A68" s="2" t="s">
        <v>13</v>
      </c>
      <c r="B68" s="2" t="s">
        <v>6</v>
      </c>
      <c r="C68" s="2" t="s">
        <v>7</v>
      </c>
      <c r="D68" s="2" t="s">
        <v>28</v>
      </c>
      <c r="E68" s="3">
        <v>508652</v>
      </c>
      <c r="F68" s="3">
        <v>224829</v>
      </c>
      <c r="G68" s="10">
        <f t="shared" si="0"/>
        <v>2262.3949757371156</v>
      </c>
    </row>
    <row r="69" spans="1:7" x14ac:dyDescent="0.25">
      <c r="A69" s="2" t="s">
        <v>14</v>
      </c>
      <c r="B69" s="2" t="s">
        <v>6</v>
      </c>
      <c r="C69" s="2" t="s">
        <v>7</v>
      </c>
      <c r="D69" s="2" t="s">
        <v>28</v>
      </c>
      <c r="E69" s="3">
        <v>614214</v>
      </c>
      <c r="F69" s="3">
        <v>302084</v>
      </c>
      <c r="G69" s="10">
        <f t="shared" si="0"/>
        <v>2033.25565074615</v>
      </c>
    </row>
    <row r="70" spans="1:7" x14ac:dyDescent="0.25">
      <c r="A70" s="2" t="s">
        <v>15</v>
      </c>
      <c r="B70" s="2" t="s">
        <v>6</v>
      </c>
      <c r="C70" s="2" t="s">
        <v>7</v>
      </c>
      <c r="D70" s="2" t="s">
        <v>28</v>
      </c>
      <c r="E70" s="3">
        <v>563345</v>
      </c>
      <c r="F70" s="3">
        <v>266991</v>
      </c>
      <c r="G70" s="10">
        <f t="shared" si="0"/>
        <v>2109.9774898779356</v>
      </c>
    </row>
    <row r="71" spans="1:7" x14ac:dyDescent="0.25">
      <c r="A71" s="2" t="s">
        <v>16</v>
      </c>
      <c r="B71" s="2" t="s">
        <v>6</v>
      </c>
      <c r="C71" s="2" t="s">
        <v>7</v>
      </c>
      <c r="D71" s="2" t="s">
        <v>28</v>
      </c>
      <c r="E71" s="3">
        <v>385439</v>
      </c>
      <c r="F71" s="3">
        <v>179950</v>
      </c>
      <c r="G71" s="10">
        <f t="shared" si="0"/>
        <v>2141.9227563212003</v>
      </c>
    </row>
    <row r="72" spans="1:7" x14ac:dyDescent="0.25">
      <c r="A72" s="2" t="s">
        <v>17</v>
      </c>
      <c r="B72" s="2" t="s">
        <v>6</v>
      </c>
      <c r="C72" s="2" t="s">
        <v>7</v>
      </c>
      <c r="D72" s="2" t="s">
        <v>28</v>
      </c>
      <c r="E72" s="3">
        <v>584376</v>
      </c>
      <c r="F72" s="3">
        <v>256274</v>
      </c>
      <c r="G72" s="10">
        <f t="shared" si="0"/>
        <v>2280.2781398034913</v>
      </c>
    </row>
    <row r="73" spans="1:7" x14ac:dyDescent="0.25">
      <c r="A73" s="2" t="s">
        <v>18</v>
      </c>
      <c r="B73" s="2" t="s">
        <v>6</v>
      </c>
      <c r="C73" s="2" t="s">
        <v>7</v>
      </c>
      <c r="D73" s="2" t="s">
        <v>28</v>
      </c>
      <c r="E73" s="3">
        <v>471852</v>
      </c>
      <c r="F73" s="3">
        <v>200019</v>
      </c>
      <c r="G73" s="10">
        <f t="shared" si="0"/>
        <v>2359.0358915902989</v>
      </c>
    </row>
    <row r="74" spans="1:7" x14ac:dyDescent="0.25">
      <c r="A74" s="2" t="s">
        <v>19</v>
      </c>
      <c r="B74" s="2" t="s">
        <v>6</v>
      </c>
      <c r="C74" s="2" t="s">
        <v>7</v>
      </c>
      <c r="D74" s="2" t="s">
        <v>28</v>
      </c>
      <c r="E74" s="3">
        <v>376959</v>
      </c>
      <c r="F74" s="3">
        <v>190000</v>
      </c>
      <c r="G74" s="10">
        <f t="shared" si="0"/>
        <v>1983.9947368421053</v>
      </c>
    </row>
    <row r="75" spans="1:7" x14ac:dyDescent="0.25">
      <c r="A75" s="2" t="s">
        <v>20</v>
      </c>
      <c r="B75" s="2" t="s">
        <v>6</v>
      </c>
      <c r="C75" s="2" t="s">
        <v>7</v>
      </c>
      <c r="D75" s="2" t="s">
        <v>28</v>
      </c>
      <c r="E75" s="3">
        <v>427868</v>
      </c>
      <c r="F75" s="3">
        <v>192742</v>
      </c>
      <c r="G75" s="10">
        <f t="shared" si="0"/>
        <v>2219.9001774392714</v>
      </c>
    </row>
    <row r="76" spans="1:7" x14ac:dyDescent="0.25">
      <c r="A76" s="2" t="s">
        <v>21</v>
      </c>
      <c r="B76" s="2" t="s">
        <v>6</v>
      </c>
      <c r="C76" s="2" t="s">
        <v>7</v>
      </c>
      <c r="D76" s="2" t="s">
        <v>28</v>
      </c>
      <c r="E76" s="3">
        <v>472630</v>
      </c>
      <c r="F76" s="3">
        <v>223934</v>
      </c>
      <c r="G76" s="10">
        <f t="shared" si="0"/>
        <v>2110.5772236462526</v>
      </c>
    </row>
    <row r="77" spans="1:7" x14ac:dyDescent="0.25">
      <c r="A77" s="2" t="s">
        <v>22</v>
      </c>
      <c r="B77" s="2" t="s">
        <v>6</v>
      </c>
      <c r="C77" s="2" t="s">
        <v>7</v>
      </c>
      <c r="D77" s="2" t="s">
        <v>28</v>
      </c>
      <c r="E77" s="3">
        <v>491478</v>
      </c>
      <c r="F77" s="3">
        <v>232011</v>
      </c>
      <c r="G77" s="10">
        <f t="shared" si="0"/>
        <v>2118.3392166750714</v>
      </c>
    </row>
    <row r="78" spans="1:7" x14ac:dyDescent="0.25">
      <c r="A78" s="2" t="s">
        <v>23</v>
      </c>
      <c r="B78" s="2" t="s">
        <v>6</v>
      </c>
      <c r="C78" s="2" t="s">
        <v>7</v>
      </c>
      <c r="D78" s="2" t="s">
        <v>28</v>
      </c>
      <c r="E78" s="3">
        <v>382959</v>
      </c>
      <c r="F78" s="3">
        <v>223663</v>
      </c>
      <c r="G78" s="10">
        <f t="shared" si="0"/>
        <v>1712.214358208555</v>
      </c>
    </row>
    <row r="79" spans="1:7" x14ac:dyDescent="0.25">
      <c r="A79" s="2" t="s">
        <v>24</v>
      </c>
      <c r="B79" s="2" t="s">
        <v>6</v>
      </c>
      <c r="C79" s="2" t="s">
        <v>7</v>
      </c>
      <c r="D79" s="2" t="s">
        <v>28</v>
      </c>
      <c r="E79" s="3">
        <v>151929</v>
      </c>
      <c r="F79" s="3">
        <v>65481</v>
      </c>
      <c r="G79" s="10">
        <f t="shared" si="0"/>
        <v>2320.1997525999909</v>
      </c>
    </row>
    <row r="80" spans="1:7" x14ac:dyDescent="0.25">
      <c r="A80" s="2" t="s">
        <v>25</v>
      </c>
      <c r="B80" s="2" t="s">
        <v>6</v>
      </c>
      <c r="C80" s="2" t="s">
        <v>7</v>
      </c>
      <c r="D80" s="2" t="s">
        <v>28</v>
      </c>
      <c r="E80" s="3">
        <v>131876</v>
      </c>
      <c r="F80" s="3">
        <v>61245</v>
      </c>
      <c r="G80" s="10">
        <f t="shared" si="0"/>
        <v>2153.253326802188</v>
      </c>
    </row>
    <row r="81" spans="1:7" x14ac:dyDescent="0.25">
      <c r="A81" s="2" t="s">
        <v>26</v>
      </c>
      <c r="B81" s="2" t="s">
        <v>6</v>
      </c>
      <c r="C81" s="2" t="s">
        <v>7</v>
      </c>
      <c r="D81" s="2" t="s">
        <v>28</v>
      </c>
      <c r="E81" s="3">
        <v>66457</v>
      </c>
      <c r="F81" s="3">
        <v>28522</v>
      </c>
      <c r="G81" s="10">
        <f t="shared" si="0"/>
        <v>2330.0259448846505</v>
      </c>
    </row>
    <row r="82" spans="1:7" x14ac:dyDescent="0.25">
      <c r="A82" s="2" t="s">
        <v>130</v>
      </c>
      <c r="B82" s="2" t="s">
        <v>6</v>
      </c>
      <c r="C82" s="2" t="s">
        <v>7</v>
      </c>
      <c r="D82" s="2" t="s">
        <v>28</v>
      </c>
      <c r="E82" s="3">
        <v>43102</v>
      </c>
      <c r="F82" s="3">
        <v>19167</v>
      </c>
      <c r="G82" s="10">
        <f t="shared" si="0"/>
        <v>2248.7608911149373</v>
      </c>
    </row>
    <row r="83" spans="1:7" x14ac:dyDescent="0.25">
      <c r="A83" s="2" t="s">
        <v>131</v>
      </c>
      <c r="B83" s="2" t="s">
        <v>6</v>
      </c>
      <c r="C83" s="2" t="s">
        <v>7</v>
      </c>
      <c r="D83" s="2" t="s">
        <v>28</v>
      </c>
      <c r="E83" s="3">
        <v>44524</v>
      </c>
      <c r="F83" s="3">
        <v>31028</v>
      </c>
      <c r="G83" s="10">
        <f t="shared" si="0"/>
        <v>1434.9619698336985</v>
      </c>
    </row>
    <row r="84" spans="1:7" x14ac:dyDescent="0.25">
      <c r="A84" s="2" t="s">
        <v>132</v>
      </c>
      <c r="B84" s="2" t="s">
        <v>6</v>
      </c>
      <c r="C84" s="2" t="s">
        <v>7</v>
      </c>
      <c r="D84" s="2" t="s">
        <v>28</v>
      </c>
      <c r="E84" s="3">
        <v>44381</v>
      </c>
      <c r="F84" s="3">
        <v>15499</v>
      </c>
      <c r="G84" s="10">
        <f t="shared" si="0"/>
        <v>2863.4750629072846</v>
      </c>
    </row>
    <row r="85" spans="1:7" x14ac:dyDescent="0.25">
      <c r="A85" s="2" t="s">
        <v>133</v>
      </c>
      <c r="B85" s="2" t="s">
        <v>6</v>
      </c>
      <c r="C85" s="2" t="s">
        <v>7</v>
      </c>
      <c r="D85" s="2" t="s">
        <v>28</v>
      </c>
      <c r="E85" s="3">
        <v>39083</v>
      </c>
      <c r="F85" s="3">
        <v>13028</v>
      </c>
      <c r="G85" s="10">
        <f t="shared" si="0"/>
        <v>2999.923242247467</v>
      </c>
    </row>
    <row r="86" spans="1:7" x14ac:dyDescent="0.25">
      <c r="A86" s="2" t="s">
        <v>135</v>
      </c>
      <c r="B86" s="2" t="s">
        <v>6</v>
      </c>
      <c r="C86" s="2" t="s">
        <v>7</v>
      </c>
      <c r="D86" s="2" t="s">
        <v>28</v>
      </c>
      <c r="E86" s="3">
        <v>55162.92</v>
      </c>
      <c r="F86" s="3">
        <v>25996</v>
      </c>
      <c r="G86" s="10">
        <f t="shared" si="0"/>
        <v>2121.9772272657333</v>
      </c>
    </row>
    <row r="87" spans="1:7" x14ac:dyDescent="0.25">
      <c r="A87" s="2" t="s">
        <v>136</v>
      </c>
      <c r="B87" s="2" t="s">
        <v>6</v>
      </c>
      <c r="C87" s="2" t="s">
        <v>7</v>
      </c>
      <c r="D87" s="2" t="s">
        <v>28</v>
      </c>
      <c r="E87" s="3">
        <v>33442</v>
      </c>
      <c r="F87" s="3">
        <v>11632</v>
      </c>
      <c r="G87" s="10">
        <f t="shared" si="0"/>
        <v>2875</v>
      </c>
    </row>
    <row r="88" spans="1:7" x14ac:dyDescent="0.25">
      <c r="A88" s="2" t="s">
        <v>137</v>
      </c>
      <c r="B88" s="2" t="s">
        <v>6</v>
      </c>
      <c r="C88" s="2" t="s">
        <v>7</v>
      </c>
      <c r="D88" s="2" t="s">
        <v>28</v>
      </c>
      <c r="E88" s="3">
        <v>53505</v>
      </c>
      <c r="F88" s="3">
        <v>25843</v>
      </c>
      <c r="G88" s="10">
        <f t="shared" si="0"/>
        <v>2070.3865650272801</v>
      </c>
    </row>
    <row r="89" spans="1:7" x14ac:dyDescent="0.25">
      <c r="A89" s="2" t="s">
        <v>140</v>
      </c>
      <c r="B89" s="2" t="s">
        <v>6</v>
      </c>
      <c r="C89" s="2" t="s">
        <v>7</v>
      </c>
      <c r="D89" s="2" t="s">
        <v>28</v>
      </c>
      <c r="E89" s="3">
        <v>41273</v>
      </c>
      <c r="F89" s="3">
        <v>19132</v>
      </c>
      <c r="G89" s="10">
        <f t="shared" si="0"/>
        <v>2157.275768346226</v>
      </c>
    </row>
    <row r="90" spans="1:7" x14ac:dyDescent="0.25">
      <c r="A90" s="2" t="s">
        <v>143</v>
      </c>
      <c r="B90" s="2" t="s">
        <v>6</v>
      </c>
      <c r="C90" s="2" t="s">
        <v>7</v>
      </c>
      <c r="D90" s="2" t="s">
        <v>28</v>
      </c>
      <c r="E90" s="3">
        <v>42079.55</v>
      </c>
      <c r="F90" s="3">
        <v>18695</v>
      </c>
      <c r="G90" s="10">
        <f t="shared" si="0"/>
        <v>2250.845145760899</v>
      </c>
    </row>
    <row r="91" spans="1:7" ht="30" x14ac:dyDescent="0.25">
      <c r="A91" s="2" t="s">
        <v>5</v>
      </c>
      <c r="B91" s="2" t="s">
        <v>6</v>
      </c>
      <c r="C91" s="2" t="s">
        <v>29</v>
      </c>
      <c r="D91" s="2" t="s">
        <v>30</v>
      </c>
      <c r="E91" s="3">
        <v>125</v>
      </c>
      <c r="F91" s="3">
        <v>220</v>
      </c>
      <c r="G91" s="10">
        <f t="shared" si="0"/>
        <v>568.18181818181824</v>
      </c>
    </row>
    <row r="92" spans="1:7" ht="30" x14ac:dyDescent="0.25">
      <c r="A92" s="2" t="s">
        <v>9</v>
      </c>
      <c r="B92" s="2" t="s">
        <v>6</v>
      </c>
      <c r="C92" s="2" t="s">
        <v>29</v>
      </c>
      <c r="D92" s="2" t="s">
        <v>30</v>
      </c>
      <c r="E92" s="3">
        <v>54</v>
      </c>
      <c r="F92" s="3">
        <v>54</v>
      </c>
      <c r="G92" s="10">
        <f t="shared" si="0"/>
        <v>1000</v>
      </c>
    </row>
    <row r="93" spans="1:7" ht="30" x14ac:dyDescent="0.25">
      <c r="A93" s="2" t="s">
        <v>10</v>
      </c>
      <c r="B93" s="2" t="s">
        <v>6</v>
      </c>
      <c r="C93" s="2" t="s">
        <v>29</v>
      </c>
      <c r="D93" s="2" t="s">
        <v>30</v>
      </c>
      <c r="E93" s="3">
        <v>56</v>
      </c>
      <c r="F93" s="3">
        <v>55</v>
      </c>
      <c r="G93" s="10">
        <f t="shared" si="0"/>
        <v>1018.1818181818181</v>
      </c>
    </row>
    <row r="94" spans="1:7" ht="30" x14ac:dyDescent="0.25">
      <c r="A94" s="2" t="s">
        <v>11</v>
      </c>
      <c r="B94" s="2" t="s">
        <v>6</v>
      </c>
      <c r="C94" s="2" t="s">
        <v>29</v>
      </c>
      <c r="D94" s="2" t="s">
        <v>30</v>
      </c>
      <c r="E94" s="3">
        <v>32</v>
      </c>
      <c r="F94" s="3">
        <v>25</v>
      </c>
      <c r="G94" s="10">
        <f t="shared" si="0"/>
        <v>1280</v>
      </c>
    </row>
    <row r="95" spans="1:7" ht="30" x14ac:dyDescent="0.25">
      <c r="A95" s="2" t="s">
        <v>12</v>
      </c>
      <c r="B95" s="2" t="s">
        <v>6</v>
      </c>
      <c r="C95" s="2" t="s">
        <v>29</v>
      </c>
      <c r="D95" s="2" t="s">
        <v>30</v>
      </c>
      <c r="E95" s="3">
        <v>23</v>
      </c>
      <c r="F95" s="3">
        <v>21</v>
      </c>
      <c r="G95" s="10">
        <f t="shared" si="0"/>
        <v>1095.2380952380954</v>
      </c>
    </row>
    <row r="96" spans="1:7" ht="30" x14ac:dyDescent="0.25">
      <c r="A96" s="2" t="s">
        <v>13</v>
      </c>
      <c r="B96" s="2" t="s">
        <v>6</v>
      </c>
      <c r="C96" s="2" t="s">
        <v>29</v>
      </c>
      <c r="D96" s="2" t="s">
        <v>30</v>
      </c>
      <c r="E96" s="3">
        <v>138</v>
      </c>
      <c r="F96" s="3">
        <v>185</v>
      </c>
      <c r="G96" s="10">
        <f t="shared" si="0"/>
        <v>745.94594594594594</v>
      </c>
    </row>
    <row r="97" spans="1:7" ht="30" x14ac:dyDescent="0.25">
      <c r="A97" s="2" t="s">
        <v>14</v>
      </c>
      <c r="B97" s="2" t="s">
        <v>6</v>
      </c>
      <c r="C97" s="2" t="s">
        <v>29</v>
      </c>
      <c r="D97" s="2" t="s">
        <v>30</v>
      </c>
      <c r="E97" s="3">
        <v>224</v>
      </c>
      <c r="F97" s="3">
        <v>155</v>
      </c>
      <c r="G97" s="10">
        <f t="shared" si="0"/>
        <v>1445.1612903225805</v>
      </c>
    </row>
    <row r="98" spans="1:7" ht="30" x14ac:dyDescent="0.25">
      <c r="A98" s="2" t="s">
        <v>15</v>
      </c>
      <c r="B98" s="2" t="s">
        <v>6</v>
      </c>
      <c r="C98" s="2" t="s">
        <v>29</v>
      </c>
      <c r="D98" s="2" t="s">
        <v>30</v>
      </c>
      <c r="E98" s="3">
        <v>288</v>
      </c>
      <c r="F98" s="3">
        <v>198</v>
      </c>
      <c r="G98" s="10">
        <f t="shared" si="0"/>
        <v>1454.5454545454545</v>
      </c>
    </row>
    <row r="99" spans="1:7" ht="30" x14ac:dyDescent="0.25">
      <c r="A99" s="2" t="s">
        <v>16</v>
      </c>
      <c r="B99" s="2" t="s">
        <v>6</v>
      </c>
      <c r="C99" s="2" t="s">
        <v>29</v>
      </c>
      <c r="D99" s="2" t="s">
        <v>30</v>
      </c>
      <c r="E99" s="3">
        <v>258</v>
      </c>
      <c r="F99" s="3">
        <v>201</v>
      </c>
      <c r="G99" s="10">
        <f t="shared" ref="G99:G180" si="1">(E99/F99)*1000</f>
        <v>1283.5820895522388</v>
      </c>
    </row>
    <row r="100" spans="1:7" ht="30" x14ac:dyDescent="0.25">
      <c r="A100" s="2" t="s">
        <v>17</v>
      </c>
      <c r="B100" s="2" t="s">
        <v>6</v>
      </c>
      <c r="C100" s="2" t="s">
        <v>29</v>
      </c>
      <c r="D100" s="2" t="s">
        <v>30</v>
      </c>
      <c r="E100" s="3">
        <v>256</v>
      </c>
      <c r="F100" s="3">
        <v>200</v>
      </c>
      <c r="G100" s="10">
        <f t="shared" si="1"/>
        <v>1280</v>
      </c>
    </row>
    <row r="101" spans="1:7" ht="30" x14ac:dyDescent="0.25">
      <c r="A101" s="2" t="s">
        <v>18</v>
      </c>
      <c r="B101" s="2" t="s">
        <v>6</v>
      </c>
      <c r="C101" s="2" t="s">
        <v>29</v>
      </c>
      <c r="D101" s="2" t="s">
        <v>30</v>
      </c>
      <c r="E101" s="3">
        <v>358</v>
      </c>
      <c r="F101" s="3">
        <v>283</v>
      </c>
      <c r="G101" s="10">
        <f t="shared" si="1"/>
        <v>1265.017667844523</v>
      </c>
    </row>
    <row r="102" spans="1:7" ht="30" x14ac:dyDescent="0.25">
      <c r="A102" s="2" t="s">
        <v>19</v>
      </c>
      <c r="B102" s="2" t="s">
        <v>6</v>
      </c>
      <c r="C102" s="2" t="s">
        <v>29</v>
      </c>
      <c r="D102" s="2" t="s">
        <v>30</v>
      </c>
      <c r="E102" s="3">
        <v>598</v>
      </c>
      <c r="F102" s="3">
        <v>408</v>
      </c>
      <c r="G102" s="10">
        <f t="shared" si="1"/>
        <v>1465.6862745098038</v>
      </c>
    </row>
    <row r="103" spans="1:7" ht="30" x14ac:dyDescent="0.25">
      <c r="A103" s="2" t="s">
        <v>20</v>
      </c>
      <c r="B103" s="2" t="s">
        <v>6</v>
      </c>
      <c r="C103" s="2" t="s">
        <v>29</v>
      </c>
      <c r="D103" s="2" t="s">
        <v>30</v>
      </c>
      <c r="E103" s="3">
        <v>599</v>
      </c>
      <c r="F103" s="3">
        <v>640</v>
      </c>
      <c r="G103" s="10">
        <f t="shared" si="1"/>
        <v>935.9375</v>
      </c>
    </row>
    <row r="104" spans="1:7" ht="30" x14ac:dyDescent="0.25">
      <c r="A104" s="2" t="s">
        <v>21</v>
      </c>
      <c r="B104" s="2" t="s">
        <v>6</v>
      </c>
      <c r="C104" s="2" t="s">
        <v>29</v>
      </c>
      <c r="D104" s="2" t="s">
        <v>30</v>
      </c>
      <c r="E104" s="3">
        <v>610</v>
      </c>
      <c r="F104" s="3">
        <v>469</v>
      </c>
      <c r="G104" s="10">
        <f t="shared" si="1"/>
        <v>1300.6396588486141</v>
      </c>
    </row>
    <row r="105" spans="1:7" ht="30" x14ac:dyDescent="0.25">
      <c r="A105" s="2" t="s">
        <v>22</v>
      </c>
      <c r="B105" s="2" t="s">
        <v>6</v>
      </c>
      <c r="C105" s="2" t="s">
        <v>29</v>
      </c>
      <c r="D105" s="2" t="s">
        <v>30</v>
      </c>
      <c r="E105" s="3">
        <v>622</v>
      </c>
      <c r="F105" s="3">
        <v>415</v>
      </c>
      <c r="G105" s="10">
        <f t="shared" si="1"/>
        <v>1498.7951807228917</v>
      </c>
    </row>
    <row r="106" spans="1:7" ht="30" x14ac:dyDescent="0.25">
      <c r="A106" s="2" t="s">
        <v>23</v>
      </c>
      <c r="B106" s="2" t="s">
        <v>6</v>
      </c>
      <c r="C106" s="2" t="s">
        <v>29</v>
      </c>
      <c r="D106" s="2" t="s">
        <v>30</v>
      </c>
      <c r="E106" s="3">
        <v>791</v>
      </c>
      <c r="F106" s="3">
        <v>584</v>
      </c>
      <c r="G106" s="10">
        <f t="shared" si="1"/>
        <v>1354.4520547945206</v>
      </c>
    </row>
    <row r="107" spans="1:7" ht="30" x14ac:dyDescent="0.25">
      <c r="A107" s="2" t="s">
        <v>24</v>
      </c>
      <c r="B107" s="2" t="s">
        <v>6</v>
      </c>
      <c r="C107" s="2" t="s">
        <v>29</v>
      </c>
      <c r="D107" s="2" t="s">
        <v>30</v>
      </c>
      <c r="E107" s="3">
        <v>282</v>
      </c>
      <c r="F107" s="3">
        <v>206</v>
      </c>
      <c r="G107" s="10">
        <f t="shared" si="1"/>
        <v>1368.9320388349515</v>
      </c>
    </row>
    <row r="108" spans="1:7" ht="30" x14ac:dyDescent="0.25">
      <c r="A108" s="2" t="s">
        <v>25</v>
      </c>
      <c r="B108" s="2" t="s">
        <v>6</v>
      </c>
      <c r="C108" s="2" t="s">
        <v>29</v>
      </c>
      <c r="D108" s="2" t="s">
        <v>30</v>
      </c>
      <c r="E108" s="3">
        <v>181</v>
      </c>
      <c r="F108" s="3">
        <v>125</v>
      </c>
      <c r="G108" s="10">
        <f t="shared" si="1"/>
        <v>1448</v>
      </c>
    </row>
    <row r="109" spans="1:7" ht="30" x14ac:dyDescent="0.25">
      <c r="A109" s="2" t="s">
        <v>26</v>
      </c>
      <c r="B109" s="2" t="s">
        <v>6</v>
      </c>
      <c r="C109" s="2" t="s">
        <v>29</v>
      </c>
      <c r="D109" s="2" t="s">
        <v>30</v>
      </c>
      <c r="E109" s="3">
        <v>310</v>
      </c>
      <c r="F109" s="3">
        <v>217</v>
      </c>
      <c r="G109" s="10">
        <f t="shared" si="1"/>
        <v>1428.5714285714287</v>
      </c>
    </row>
    <row r="110" spans="1:7" ht="30" x14ac:dyDescent="0.25">
      <c r="A110" s="2" t="s">
        <v>130</v>
      </c>
      <c r="B110" s="2" t="s">
        <v>6</v>
      </c>
      <c r="C110" s="2" t="s">
        <v>29</v>
      </c>
      <c r="D110" s="2" t="s">
        <v>30</v>
      </c>
      <c r="E110" s="3">
        <v>202</v>
      </c>
      <c r="F110" s="3">
        <v>120</v>
      </c>
      <c r="G110" s="10">
        <f t="shared" si="1"/>
        <v>1683.3333333333333</v>
      </c>
    </row>
    <row r="111" spans="1:7" ht="30" x14ac:dyDescent="0.25">
      <c r="A111" s="2" t="s">
        <v>131</v>
      </c>
      <c r="B111" s="2" t="s">
        <v>6</v>
      </c>
      <c r="C111" s="2" t="s">
        <v>29</v>
      </c>
      <c r="D111" s="2" t="s">
        <v>30</v>
      </c>
      <c r="E111" s="3">
        <v>207</v>
      </c>
      <c r="F111" s="3">
        <v>130</v>
      </c>
      <c r="G111" s="10">
        <f t="shared" si="1"/>
        <v>1592.3076923076922</v>
      </c>
    </row>
    <row r="112" spans="1:7" ht="30" x14ac:dyDescent="0.25">
      <c r="A112" s="2" t="s">
        <v>132</v>
      </c>
      <c r="B112" s="2" t="s">
        <v>6</v>
      </c>
      <c r="C112" s="2" t="s">
        <v>29</v>
      </c>
      <c r="D112" s="2" t="s">
        <v>30</v>
      </c>
      <c r="E112" s="3">
        <v>201</v>
      </c>
      <c r="F112" s="3">
        <v>135</v>
      </c>
      <c r="G112" s="10">
        <f t="shared" si="1"/>
        <v>1488.8888888888889</v>
      </c>
    </row>
    <row r="113" spans="1:7" ht="30" x14ac:dyDescent="0.25">
      <c r="A113" s="2" t="s">
        <v>133</v>
      </c>
      <c r="B113" s="2" t="s">
        <v>6</v>
      </c>
      <c r="C113" s="2" t="s">
        <v>29</v>
      </c>
      <c r="D113" s="2" t="s">
        <v>30</v>
      </c>
      <c r="E113" s="3">
        <v>178</v>
      </c>
      <c r="F113" s="3">
        <v>133</v>
      </c>
      <c r="G113" s="10">
        <f t="shared" si="1"/>
        <v>1338.3458646616541</v>
      </c>
    </row>
    <row r="114" spans="1:7" ht="30" x14ac:dyDescent="0.25">
      <c r="A114" s="2" t="s">
        <v>135</v>
      </c>
      <c r="B114" s="2" t="s">
        <v>6</v>
      </c>
      <c r="C114" s="2" t="s">
        <v>29</v>
      </c>
      <c r="D114" s="2" t="s">
        <v>30</v>
      </c>
      <c r="E114" s="3">
        <v>182.18</v>
      </c>
      <c r="F114" s="3">
        <v>120</v>
      </c>
      <c r="G114" s="10">
        <f t="shared" si="1"/>
        <v>1518.1666666666667</v>
      </c>
    </row>
    <row r="115" spans="1:7" ht="30" x14ac:dyDescent="0.25">
      <c r="A115" s="2" t="s">
        <v>136</v>
      </c>
      <c r="B115" s="2" t="s">
        <v>6</v>
      </c>
      <c r="C115" s="2" t="s">
        <v>29</v>
      </c>
      <c r="D115" s="2" t="s">
        <v>30</v>
      </c>
      <c r="E115" s="3">
        <v>187</v>
      </c>
      <c r="F115" s="3">
        <v>98</v>
      </c>
      <c r="G115" s="10">
        <f t="shared" si="1"/>
        <v>1908.1632653061224</v>
      </c>
    </row>
    <row r="116" spans="1:7" ht="30" x14ac:dyDescent="0.25">
      <c r="A116" s="2" t="s">
        <v>137</v>
      </c>
      <c r="B116" s="2" t="s">
        <v>6</v>
      </c>
      <c r="C116" s="2" t="s">
        <v>29</v>
      </c>
      <c r="D116" s="2" t="s">
        <v>30</v>
      </c>
      <c r="E116" s="3">
        <v>189</v>
      </c>
      <c r="F116" s="3">
        <v>119</v>
      </c>
      <c r="G116" s="10">
        <f t="shared" si="1"/>
        <v>1588.2352941176471</v>
      </c>
    </row>
    <row r="117" spans="1:7" ht="30" x14ac:dyDescent="0.25">
      <c r="A117" s="2" t="s">
        <v>140</v>
      </c>
      <c r="B117" s="2" t="s">
        <v>6</v>
      </c>
      <c r="C117" s="2" t="s">
        <v>29</v>
      </c>
      <c r="D117" s="2" t="s">
        <v>30</v>
      </c>
      <c r="E117" s="3">
        <v>157</v>
      </c>
      <c r="F117" s="3">
        <v>110</v>
      </c>
      <c r="G117" s="10">
        <f t="shared" si="1"/>
        <v>1427.2727272727273</v>
      </c>
    </row>
    <row r="118" spans="1:7" ht="30" x14ac:dyDescent="0.25">
      <c r="A118" s="2" t="s">
        <v>143</v>
      </c>
      <c r="B118" s="2" t="s">
        <v>6</v>
      </c>
      <c r="C118" s="2" t="s">
        <v>29</v>
      </c>
      <c r="D118" s="2" t="s">
        <v>30</v>
      </c>
      <c r="E118" s="3">
        <v>149</v>
      </c>
      <c r="F118" s="3">
        <v>99</v>
      </c>
      <c r="G118" s="10">
        <f t="shared" si="1"/>
        <v>1505.0505050505051</v>
      </c>
    </row>
    <row r="119" spans="1:7" ht="30" x14ac:dyDescent="0.25">
      <c r="A119" s="2" t="s">
        <v>5</v>
      </c>
      <c r="B119" s="2" t="s">
        <v>6</v>
      </c>
      <c r="C119" s="2" t="s">
        <v>29</v>
      </c>
      <c r="D119" s="2" t="s">
        <v>31</v>
      </c>
      <c r="E119" s="3">
        <v>18633</v>
      </c>
      <c r="F119" s="3">
        <v>22166</v>
      </c>
      <c r="G119" s="10">
        <f t="shared" si="1"/>
        <v>840.61174772173592</v>
      </c>
    </row>
    <row r="120" spans="1:7" ht="30" x14ac:dyDescent="0.25">
      <c r="A120" s="2" t="s">
        <v>9</v>
      </c>
      <c r="B120" s="2" t="s">
        <v>6</v>
      </c>
      <c r="C120" s="2" t="s">
        <v>29</v>
      </c>
      <c r="D120" s="2" t="s">
        <v>31</v>
      </c>
      <c r="E120" s="3">
        <v>17454</v>
      </c>
      <c r="F120" s="3">
        <v>22545</v>
      </c>
      <c r="G120" s="10">
        <f t="shared" si="1"/>
        <v>774.1849634065203</v>
      </c>
    </row>
    <row r="121" spans="1:7" ht="30" x14ac:dyDescent="0.25">
      <c r="A121" s="2" t="s">
        <v>10</v>
      </c>
      <c r="B121" s="2" t="s">
        <v>6</v>
      </c>
      <c r="C121" s="2" t="s">
        <v>29</v>
      </c>
      <c r="D121" s="2" t="s">
        <v>31</v>
      </c>
      <c r="E121" s="3">
        <v>13891</v>
      </c>
      <c r="F121" s="3">
        <v>17083</v>
      </c>
      <c r="G121" s="10">
        <f t="shared" si="1"/>
        <v>813.14757361119234</v>
      </c>
    </row>
    <row r="122" spans="1:7" ht="30" x14ac:dyDescent="0.25">
      <c r="A122" s="2" t="s">
        <v>11</v>
      </c>
      <c r="B122" s="2" t="s">
        <v>6</v>
      </c>
      <c r="C122" s="2" t="s">
        <v>29</v>
      </c>
      <c r="D122" s="2" t="s">
        <v>31</v>
      </c>
      <c r="E122" s="3">
        <v>14758</v>
      </c>
      <c r="F122" s="3">
        <v>17218</v>
      </c>
      <c r="G122" s="10">
        <f t="shared" si="1"/>
        <v>857.12626321291668</v>
      </c>
    </row>
    <row r="123" spans="1:7" ht="30" x14ac:dyDescent="0.25">
      <c r="A123" s="2" t="s">
        <v>12</v>
      </c>
      <c r="B123" s="2" t="s">
        <v>6</v>
      </c>
      <c r="C123" s="2" t="s">
        <v>29</v>
      </c>
      <c r="D123" s="2" t="s">
        <v>31</v>
      </c>
      <c r="E123" s="3">
        <v>12788</v>
      </c>
      <c r="F123" s="3">
        <v>15673</v>
      </c>
      <c r="G123" s="10">
        <f t="shared" si="1"/>
        <v>815.92547693485619</v>
      </c>
    </row>
    <row r="124" spans="1:7" ht="30" x14ac:dyDescent="0.25">
      <c r="A124" s="2" t="s">
        <v>13</v>
      </c>
      <c r="B124" s="2" t="s">
        <v>6</v>
      </c>
      <c r="C124" s="2" t="s">
        <v>29</v>
      </c>
      <c r="D124" s="2" t="s">
        <v>31</v>
      </c>
      <c r="E124" s="3">
        <v>8234</v>
      </c>
      <c r="F124" s="3">
        <v>10026</v>
      </c>
      <c r="G124" s="10">
        <f t="shared" si="1"/>
        <v>821.26471174945152</v>
      </c>
    </row>
    <row r="125" spans="1:7" ht="30" x14ac:dyDescent="0.25">
      <c r="A125" s="2" t="s">
        <v>14</v>
      </c>
      <c r="B125" s="2" t="s">
        <v>6</v>
      </c>
      <c r="C125" s="2" t="s">
        <v>29</v>
      </c>
      <c r="D125" s="2" t="s">
        <v>31</v>
      </c>
      <c r="E125" s="3">
        <v>12654</v>
      </c>
      <c r="F125" s="3">
        <v>15575</v>
      </c>
      <c r="G125" s="10">
        <f t="shared" si="1"/>
        <v>812.45585874799349</v>
      </c>
    </row>
    <row r="126" spans="1:7" ht="30" x14ac:dyDescent="0.25">
      <c r="A126" s="2" t="s">
        <v>15</v>
      </c>
      <c r="B126" s="2" t="s">
        <v>6</v>
      </c>
      <c r="C126" s="2" t="s">
        <v>29</v>
      </c>
      <c r="D126" s="2" t="s">
        <v>31</v>
      </c>
      <c r="E126" s="3">
        <v>17084</v>
      </c>
      <c r="F126" s="3">
        <v>19992</v>
      </c>
      <c r="G126" s="10">
        <f t="shared" si="1"/>
        <v>854.54181672669074</v>
      </c>
    </row>
    <row r="127" spans="1:7" ht="30" x14ac:dyDescent="0.25">
      <c r="A127" s="2" t="s">
        <v>16</v>
      </c>
      <c r="B127" s="2" t="s">
        <v>6</v>
      </c>
      <c r="C127" s="2" t="s">
        <v>29</v>
      </c>
      <c r="D127" s="2" t="s">
        <v>31</v>
      </c>
      <c r="E127" s="3">
        <v>18968</v>
      </c>
      <c r="F127" s="3">
        <v>22776</v>
      </c>
      <c r="G127" s="10">
        <f t="shared" si="1"/>
        <v>832.80646294344933</v>
      </c>
    </row>
    <row r="128" spans="1:7" ht="30" x14ac:dyDescent="0.25">
      <c r="A128" s="2" t="s">
        <v>17</v>
      </c>
      <c r="B128" s="2" t="s">
        <v>6</v>
      </c>
      <c r="C128" s="2" t="s">
        <v>29</v>
      </c>
      <c r="D128" s="2" t="s">
        <v>31</v>
      </c>
      <c r="E128" s="3">
        <v>10708</v>
      </c>
      <c r="F128" s="3">
        <v>12605</v>
      </c>
      <c r="G128" s="10">
        <f t="shared" si="1"/>
        <v>849.50416501388338</v>
      </c>
    </row>
    <row r="129" spans="1:7" ht="30" x14ac:dyDescent="0.25">
      <c r="A129" s="2" t="s">
        <v>18</v>
      </c>
      <c r="B129" s="2" t="s">
        <v>6</v>
      </c>
      <c r="C129" s="2" t="s">
        <v>29</v>
      </c>
      <c r="D129" s="2" t="s">
        <v>31</v>
      </c>
      <c r="E129" s="3">
        <v>20337</v>
      </c>
      <c r="F129" s="3">
        <v>23741</v>
      </c>
      <c r="G129" s="10">
        <f t="shared" si="1"/>
        <v>856.61935049071224</v>
      </c>
    </row>
    <row r="130" spans="1:7" ht="30" x14ac:dyDescent="0.25">
      <c r="A130" s="2" t="s">
        <v>19</v>
      </c>
      <c r="B130" s="2" t="s">
        <v>6</v>
      </c>
      <c r="C130" s="2" t="s">
        <v>29</v>
      </c>
      <c r="D130" s="2" t="s">
        <v>31</v>
      </c>
      <c r="E130" s="3">
        <v>48320</v>
      </c>
      <c r="F130" s="3">
        <v>59338</v>
      </c>
      <c r="G130" s="10">
        <f t="shared" si="1"/>
        <v>814.31797499073116</v>
      </c>
    </row>
    <row r="131" spans="1:7" ht="30" x14ac:dyDescent="0.25">
      <c r="A131" s="2" t="s">
        <v>20</v>
      </c>
      <c r="B131" s="2" t="s">
        <v>6</v>
      </c>
      <c r="C131" s="2" t="s">
        <v>29</v>
      </c>
      <c r="D131" s="2" t="s">
        <v>31</v>
      </c>
      <c r="E131" s="3">
        <v>33880</v>
      </c>
      <c r="F131" s="3">
        <v>36655</v>
      </c>
      <c r="G131" s="10">
        <f t="shared" si="1"/>
        <v>924.29409357522854</v>
      </c>
    </row>
    <row r="132" spans="1:7" ht="30" x14ac:dyDescent="0.25">
      <c r="A132" s="2" t="s">
        <v>21</v>
      </c>
      <c r="B132" s="2" t="s">
        <v>6</v>
      </c>
      <c r="C132" s="2" t="s">
        <v>29</v>
      </c>
      <c r="D132" s="2" t="s">
        <v>31</v>
      </c>
      <c r="E132" s="3">
        <v>34475</v>
      </c>
      <c r="F132" s="3">
        <v>25174</v>
      </c>
      <c r="G132" s="10">
        <f t="shared" si="1"/>
        <v>1369.468499245253</v>
      </c>
    </row>
    <row r="133" spans="1:7" ht="30" x14ac:dyDescent="0.25">
      <c r="A133" s="2" t="s">
        <v>22</v>
      </c>
      <c r="B133" s="2" t="s">
        <v>6</v>
      </c>
      <c r="C133" s="2" t="s">
        <v>29</v>
      </c>
      <c r="D133" s="2" t="s">
        <v>31</v>
      </c>
      <c r="E133" s="3">
        <v>40376</v>
      </c>
      <c r="F133" s="3">
        <v>43887</v>
      </c>
      <c r="G133" s="10">
        <f t="shared" si="1"/>
        <v>919.99908856836873</v>
      </c>
    </row>
    <row r="134" spans="1:7" ht="30" x14ac:dyDescent="0.25">
      <c r="A134" s="2" t="s">
        <v>23</v>
      </c>
      <c r="B134" s="2" t="s">
        <v>6</v>
      </c>
      <c r="C134" s="2" t="s">
        <v>29</v>
      </c>
      <c r="D134" s="2" t="s">
        <v>31</v>
      </c>
      <c r="E134" s="3">
        <v>23870</v>
      </c>
      <c r="F134" s="3">
        <v>29737</v>
      </c>
      <c r="G134" s="10">
        <f t="shared" si="1"/>
        <v>802.70370245821698</v>
      </c>
    </row>
    <row r="135" spans="1:7" ht="30" x14ac:dyDescent="0.25">
      <c r="A135" s="2" t="s">
        <v>24</v>
      </c>
      <c r="B135" s="2" t="s">
        <v>6</v>
      </c>
      <c r="C135" s="2" t="s">
        <v>29</v>
      </c>
      <c r="D135" s="2" t="s">
        <v>31</v>
      </c>
      <c r="E135" s="3">
        <v>6634</v>
      </c>
      <c r="F135" s="3">
        <v>8241</v>
      </c>
      <c r="G135" s="10">
        <f t="shared" si="1"/>
        <v>804.99939327751486</v>
      </c>
    </row>
    <row r="136" spans="1:7" ht="30" x14ac:dyDescent="0.25">
      <c r="A136" s="2" t="s">
        <v>25</v>
      </c>
      <c r="B136" s="2" t="s">
        <v>6</v>
      </c>
      <c r="C136" s="2" t="s">
        <v>29</v>
      </c>
      <c r="D136" s="2" t="s">
        <v>31</v>
      </c>
      <c r="E136" s="3">
        <v>7578</v>
      </c>
      <c r="F136" s="3">
        <v>9939</v>
      </c>
      <c r="G136" s="10">
        <f t="shared" si="1"/>
        <v>762.45095079987925</v>
      </c>
    </row>
    <row r="137" spans="1:7" ht="30" x14ac:dyDescent="0.25">
      <c r="A137" s="2" t="s">
        <v>26</v>
      </c>
      <c r="B137" s="2" t="s">
        <v>6</v>
      </c>
      <c r="C137" s="2" t="s">
        <v>29</v>
      </c>
      <c r="D137" s="2" t="s">
        <v>31</v>
      </c>
      <c r="E137" s="3">
        <v>8479</v>
      </c>
      <c r="F137" s="3">
        <v>11969</v>
      </c>
      <c r="G137" s="10">
        <f t="shared" si="1"/>
        <v>708.41340128665718</v>
      </c>
    </row>
    <row r="138" spans="1:7" ht="30" x14ac:dyDescent="0.25">
      <c r="A138" s="2" t="s">
        <v>5</v>
      </c>
      <c r="B138" s="2" t="s">
        <v>6</v>
      </c>
      <c r="C138" s="2" t="s">
        <v>29</v>
      </c>
      <c r="D138" s="2" t="s">
        <v>32</v>
      </c>
      <c r="E138" s="3">
        <v>13025</v>
      </c>
      <c r="F138" s="3">
        <v>19615</v>
      </c>
      <c r="G138" s="10">
        <f t="shared" si="1"/>
        <v>664.03262809074693</v>
      </c>
    </row>
    <row r="139" spans="1:7" ht="30" x14ac:dyDescent="0.25">
      <c r="A139" s="2" t="s">
        <v>9</v>
      </c>
      <c r="B139" s="2" t="s">
        <v>6</v>
      </c>
      <c r="C139" s="2" t="s">
        <v>29</v>
      </c>
      <c r="D139" s="2" t="s">
        <v>32</v>
      </c>
      <c r="E139" s="3">
        <v>13687</v>
      </c>
      <c r="F139" s="3">
        <v>18964</v>
      </c>
      <c r="G139" s="10">
        <f t="shared" si="1"/>
        <v>721.73592069183712</v>
      </c>
    </row>
    <row r="140" spans="1:7" ht="30" x14ac:dyDescent="0.25">
      <c r="A140" s="2" t="s">
        <v>10</v>
      </c>
      <c r="B140" s="2" t="s">
        <v>6</v>
      </c>
      <c r="C140" s="2" t="s">
        <v>29</v>
      </c>
      <c r="D140" s="2" t="s">
        <v>32</v>
      </c>
      <c r="E140" s="3">
        <v>13338</v>
      </c>
      <c r="F140" s="3">
        <v>17905</v>
      </c>
      <c r="G140" s="10">
        <f t="shared" si="1"/>
        <v>744.93158335660428</v>
      </c>
    </row>
    <row r="141" spans="1:7" ht="30" x14ac:dyDescent="0.25">
      <c r="A141" s="2" t="s">
        <v>11</v>
      </c>
      <c r="B141" s="2" t="s">
        <v>6</v>
      </c>
      <c r="C141" s="2" t="s">
        <v>29</v>
      </c>
      <c r="D141" s="2" t="s">
        <v>32</v>
      </c>
      <c r="E141" s="3">
        <v>10663</v>
      </c>
      <c r="F141" s="3">
        <v>13965</v>
      </c>
      <c r="G141" s="10">
        <f t="shared" si="1"/>
        <v>763.55173648406731</v>
      </c>
    </row>
    <row r="142" spans="1:7" ht="30" x14ac:dyDescent="0.25">
      <c r="A142" s="2" t="s">
        <v>12</v>
      </c>
      <c r="B142" s="2" t="s">
        <v>6</v>
      </c>
      <c r="C142" s="2" t="s">
        <v>29</v>
      </c>
      <c r="D142" s="2" t="s">
        <v>32</v>
      </c>
      <c r="E142" s="3">
        <v>9280</v>
      </c>
      <c r="F142" s="3">
        <v>12017</v>
      </c>
      <c r="G142" s="10">
        <f t="shared" si="1"/>
        <v>772.23932761920605</v>
      </c>
    </row>
    <row r="143" spans="1:7" ht="30" x14ac:dyDescent="0.25">
      <c r="A143" s="2" t="s">
        <v>13</v>
      </c>
      <c r="B143" s="2" t="s">
        <v>6</v>
      </c>
      <c r="C143" s="2" t="s">
        <v>29</v>
      </c>
      <c r="D143" s="2" t="s">
        <v>32</v>
      </c>
      <c r="E143" s="3">
        <v>9255</v>
      </c>
      <c r="F143" s="3">
        <v>12124</v>
      </c>
      <c r="G143" s="10">
        <f t="shared" si="1"/>
        <v>763.36192675684583</v>
      </c>
    </row>
    <row r="144" spans="1:7" ht="30" x14ac:dyDescent="0.25">
      <c r="A144" s="2" t="s">
        <v>14</v>
      </c>
      <c r="B144" s="2" t="s">
        <v>6</v>
      </c>
      <c r="C144" s="2" t="s">
        <v>29</v>
      </c>
      <c r="D144" s="2" t="s">
        <v>32</v>
      </c>
      <c r="E144" s="3">
        <v>15504</v>
      </c>
      <c r="F144" s="3">
        <v>19268</v>
      </c>
      <c r="G144" s="10">
        <f t="shared" si="1"/>
        <v>804.65019721818567</v>
      </c>
    </row>
    <row r="145" spans="1:7" ht="30" x14ac:dyDescent="0.25">
      <c r="A145" s="2" t="s">
        <v>15</v>
      </c>
      <c r="B145" s="2" t="s">
        <v>6</v>
      </c>
      <c r="C145" s="2" t="s">
        <v>29</v>
      </c>
      <c r="D145" s="2" t="s">
        <v>32</v>
      </c>
      <c r="E145" s="3">
        <v>22486</v>
      </c>
      <c r="F145" s="3">
        <v>27334</v>
      </c>
      <c r="G145" s="10">
        <f t="shared" si="1"/>
        <v>822.63847223238463</v>
      </c>
    </row>
    <row r="146" spans="1:7" ht="30" x14ac:dyDescent="0.25">
      <c r="A146" s="2" t="s">
        <v>16</v>
      </c>
      <c r="B146" s="2" t="s">
        <v>6</v>
      </c>
      <c r="C146" s="2" t="s">
        <v>29</v>
      </c>
      <c r="D146" s="2" t="s">
        <v>32</v>
      </c>
      <c r="E146" s="3">
        <v>24213</v>
      </c>
      <c r="F146" s="3">
        <v>29755</v>
      </c>
      <c r="G146" s="10">
        <f t="shared" si="1"/>
        <v>813.74558897664258</v>
      </c>
    </row>
    <row r="147" spans="1:7" ht="30" x14ac:dyDescent="0.25">
      <c r="A147" s="2" t="s">
        <v>17</v>
      </c>
      <c r="B147" s="2" t="s">
        <v>6</v>
      </c>
      <c r="C147" s="2" t="s">
        <v>29</v>
      </c>
      <c r="D147" s="2" t="s">
        <v>32</v>
      </c>
      <c r="E147" s="3">
        <v>8343</v>
      </c>
      <c r="F147" s="3">
        <v>9792</v>
      </c>
      <c r="G147" s="10">
        <f t="shared" si="1"/>
        <v>852.02205882352939</v>
      </c>
    </row>
    <row r="148" spans="1:7" ht="30" x14ac:dyDescent="0.25">
      <c r="A148" s="2" t="s">
        <v>18</v>
      </c>
      <c r="B148" s="2" t="s">
        <v>6</v>
      </c>
      <c r="C148" s="2" t="s">
        <v>29</v>
      </c>
      <c r="D148" s="2" t="s">
        <v>32</v>
      </c>
      <c r="E148" s="3">
        <v>16771</v>
      </c>
      <c r="F148" s="3">
        <v>20118</v>
      </c>
      <c r="G148" s="10">
        <f t="shared" si="1"/>
        <v>833.631573715081</v>
      </c>
    </row>
    <row r="149" spans="1:7" ht="30" x14ac:dyDescent="0.25">
      <c r="A149" s="2" t="s">
        <v>19</v>
      </c>
      <c r="B149" s="2" t="s">
        <v>6</v>
      </c>
      <c r="C149" s="2" t="s">
        <v>29</v>
      </c>
      <c r="D149" s="2" t="s">
        <v>32</v>
      </c>
      <c r="E149" s="3">
        <v>25416</v>
      </c>
      <c r="F149" s="3">
        <v>13000</v>
      </c>
      <c r="G149" s="10">
        <f t="shared" si="1"/>
        <v>1955.0769230769231</v>
      </c>
    </row>
    <row r="150" spans="1:7" ht="30" x14ac:dyDescent="0.25">
      <c r="A150" s="2" t="s">
        <v>20</v>
      </c>
      <c r="B150" s="2" t="s">
        <v>6</v>
      </c>
      <c r="C150" s="2" t="s">
        <v>29</v>
      </c>
      <c r="D150" s="2" t="s">
        <v>32</v>
      </c>
      <c r="E150" s="3">
        <v>31066</v>
      </c>
      <c r="F150" s="3">
        <v>23001</v>
      </c>
      <c r="G150" s="10">
        <f t="shared" si="1"/>
        <v>1350.6369288291812</v>
      </c>
    </row>
    <row r="151" spans="1:7" ht="30" x14ac:dyDescent="0.25">
      <c r="A151" s="2" t="s">
        <v>21</v>
      </c>
      <c r="B151" s="2" t="s">
        <v>6</v>
      </c>
      <c r="C151" s="2" t="s">
        <v>29</v>
      </c>
      <c r="D151" s="2" t="s">
        <v>32</v>
      </c>
      <c r="E151" s="3">
        <v>36396</v>
      </c>
      <c r="F151" s="3">
        <v>30336</v>
      </c>
      <c r="G151" s="10">
        <f t="shared" si="1"/>
        <v>1199.7626582278481</v>
      </c>
    </row>
    <row r="152" spans="1:7" ht="30" x14ac:dyDescent="0.25">
      <c r="A152" s="2" t="s">
        <v>22</v>
      </c>
      <c r="B152" s="2" t="s">
        <v>6</v>
      </c>
      <c r="C152" s="2" t="s">
        <v>29</v>
      </c>
      <c r="D152" s="2" t="s">
        <v>32</v>
      </c>
      <c r="E152" s="3">
        <v>48270</v>
      </c>
      <c r="F152" s="3">
        <v>47056</v>
      </c>
      <c r="G152" s="10">
        <f t="shared" si="1"/>
        <v>1025.7990479428765</v>
      </c>
    </row>
    <row r="153" spans="1:7" ht="30" x14ac:dyDescent="0.25">
      <c r="A153" s="2" t="s">
        <v>23</v>
      </c>
      <c r="B153" s="2" t="s">
        <v>6</v>
      </c>
      <c r="C153" s="2" t="s">
        <v>29</v>
      </c>
      <c r="D153" s="2" t="s">
        <v>32</v>
      </c>
      <c r="E153" s="3">
        <v>23981</v>
      </c>
      <c r="F153" s="3">
        <v>28782</v>
      </c>
      <c r="G153" s="10">
        <f t="shared" si="1"/>
        <v>833.19435758460145</v>
      </c>
    </row>
    <row r="154" spans="1:7" ht="30" x14ac:dyDescent="0.25">
      <c r="A154" s="2" t="s">
        <v>24</v>
      </c>
      <c r="B154" s="2" t="s">
        <v>6</v>
      </c>
      <c r="C154" s="2" t="s">
        <v>29</v>
      </c>
      <c r="D154" s="2" t="s">
        <v>32</v>
      </c>
      <c r="E154" s="3">
        <v>8154</v>
      </c>
      <c r="F154" s="3">
        <v>10832</v>
      </c>
      <c r="G154" s="10">
        <f t="shared" si="1"/>
        <v>752.7695716395865</v>
      </c>
    </row>
    <row r="155" spans="1:7" ht="30" x14ac:dyDescent="0.25">
      <c r="A155" s="2" t="s">
        <v>25</v>
      </c>
      <c r="B155" s="2" t="s">
        <v>6</v>
      </c>
      <c r="C155" s="2" t="s">
        <v>29</v>
      </c>
      <c r="D155" s="2" t="s">
        <v>32</v>
      </c>
      <c r="E155" s="3">
        <v>9490</v>
      </c>
      <c r="F155" s="3">
        <v>11837</v>
      </c>
      <c r="G155" s="10">
        <f t="shared" si="1"/>
        <v>801.72340964771479</v>
      </c>
    </row>
    <row r="156" spans="1:7" ht="30" x14ac:dyDescent="0.25">
      <c r="A156" s="2" t="s">
        <v>26</v>
      </c>
      <c r="B156" s="2" t="s">
        <v>6</v>
      </c>
      <c r="C156" s="2" t="s">
        <v>29</v>
      </c>
      <c r="D156" s="2" t="s">
        <v>32</v>
      </c>
      <c r="E156" s="3">
        <v>14128</v>
      </c>
      <c r="F156" s="3">
        <v>19931</v>
      </c>
      <c r="G156" s="10">
        <f t="shared" si="1"/>
        <v>708.84551703376655</v>
      </c>
    </row>
    <row r="157" spans="1:7" ht="30" x14ac:dyDescent="0.25">
      <c r="A157" s="2" t="s">
        <v>130</v>
      </c>
      <c r="B157" s="2" t="s">
        <v>6</v>
      </c>
      <c r="C157" s="2" t="s">
        <v>29</v>
      </c>
      <c r="D157" s="2" t="s">
        <v>32</v>
      </c>
      <c r="E157" s="3">
        <v>23208</v>
      </c>
      <c r="F157" s="3">
        <v>37858</v>
      </c>
      <c r="G157" s="10">
        <f t="shared" si="1"/>
        <v>613.02762956310414</v>
      </c>
    </row>
    <row r="158" spans="1:7" ht="30" x14ac:dyDescent="0.25">
      <c r="A158" s="2" t="s">
        <v>131</v>
      </c>
      <c r="B158" s="2" t="s">
        <v>6</v>
      </c>
      <c r="C158" s="2" t="s">
        <v>29</v>
      </c>
      <c r="D158" s="2" t="s">
        <v>32</v>
      </c>
      <c r="E158" s="3">
        <v>45359</v>
      </c>
      <c r="F158" s="3">
        <v>66359</v>
      </c>
      <c r="G158" s="10">
        <f t="shared" si="1"/>
        <v>683.53953495381177</v>
      </c>
    </row>
    <row r="159" spans="1:7" ht="30" x14ac:dyDescent="0.25">
      <c r="A159" s="2" t="s">
        <v>132</v>
      </c>
      <c r="B159" s="2" t="s">
        <v>6</v>
      </c>
      <c r="C159" s="2" t="s">
        <v>29</v>
      </c>
      <c r="D159" s="2" t="s">
        <v>32</v>
      </c>
      <c r="E159" s="3">
        <v>22065</v>
      </c>
      <c r="F159" s="3">
        <v>30688</v>
      </c>
      <c r="G159" s="10">
        <f t="shared" si="1"/>
        <v>719.01068821689262</v>
      </c>
    </row>
    <row r="160" spans="1:7" ht="30" x14ac:dyDescent="0.25">
      <c r="A160" s="2" t="s">
        <v>133</v>
      </c>
      <c r="B160" s="2" t="s">
        <v>6</v>
      </c>
      <c r="C160" s="2" t="s">
        <v>29</v>
      </c>
      <c r="D160" s="2" t="s">
        <v>32</v>
      </c>
      <c r="E160" s="3">
        <v>67152</v>
      </c>
      <c r="F160" s="3">
        <v>87507</v>
      </c>
      <c r="G160" s="10">
        <f t="shared" si="1"/>
        <v>767.39003736843915</v>
      </c>
    </row>
    <row r="161" spans="1:7" ht="30" x14ac:dyDescent="0.25">
      <c r="A161" s="2" t="s">
        <v>135</v>
      </c>
      <c r="B161" s="2" t="s">
        <v>6</v>
      </c>
      <c r="C161" s="2" t="s">
        <v>29</v>
      </c>
      <c r="D161" s="2" t="s">
        <v>32</v>
      </c>
      <c r="E161" s="3">
        <v>117341</v>
      </c>
      <c r="F161" s="3">
        <v>97784</v>
      </c>
      <c r="G161" s="10">
        <f t="shared" ref="G161:G165" si="2">(E161/F161)*1000</f>
        <v>1200.0020453243885</v>
      </c>
    </row>
    <row r="162" spans="1:7" ht="30" x14ac:dyDescent="0.25">
      <c r="A162" s="2" t="s">
        <v>136</v>
      </c>
      <c r="B162" s="2" t="s">
        <v>6</v>
      </c>
      <c r="C162" s="2" t="s">
        <v>29</v>
      </c>
      <c r="D162" s="2" t="s">
        <v>32</v>
      </c>
      <c r="E162" s="3">
        <v>132846</v>
      </c>
      <c r="F162" s="3">
        <v>104708</v>
      </c>
      <c r="G162" s="10">
        <f t="shared" si="2"/>
        <v>1268.7282729113342</v>
      </c>
    </row>
    <row r="163" spans="1:7" ht="30" x14ac:dyDescent="0.25">
      <c r="A163" s="2" t="s">
        <v>137</v>
      </c>
      <c r="B163" s="2" t="s">
        <v>6</v>
      </c>
      <c r="C163" s="2" t="s">
        <v>29</v>
      </c>
      <c r="D163" s="2" t="s">
        <v>32</v>
      </c>
      <c r="E163" s="3">
        <v>205120</v>
      </c>
      <c r="F163" s="3">
        <v>175389</v>
      </c>
      <c r="G163" s="10">
        <f t="shared" si="2"/>
        <v>1169.5146217835781</v>
      </c>
    </row>
    <row r="164" spans="1:7" ht="30" x14ac:dyDescent="0.25">
      <c r="A164" s="2" t="s">
        <v>140</v>
      </c>
      <c r="B164" s="2" t="s">
        <v>6</v>
      </c>
      <c r="C164" s="2" t="s">
        <v>29</v>
      </c>
      <c r="D164" s="2" t="s">
        <v>32</v>
      </c>
      <c r="E164" s="3">
        <v>149814</v>
      </c>
      <c r="F164" s="3">
        <v>150798</v>
      </c>
      <c r="G164" s="10">
        <f t="shared" si="2"/>
        <v>993.47471451876027</v>
      </c>
    </row>
    <row r="165" spans="1:7" ht="30" x14ac:dyDescent="0.25">
      <c r="A165" s="2" t="s">
        <v>143</v>
      </c>
      <c r="B165" s="2" t="s">
        <v>6</v>
      </c>
      <c r="C165" s="2" t="s">
        <v>29</v>
      </c>
      <c r="D165" s="2" t="s">
        <v>32</v>
      </c>
      <c r="E165" s="3">
        <v>151293</v>
      </c>
      <c r="F165" s="3">
        <v>171585</v>
      </c>
      <c r="G165" s="10">
        <f t="shared" si="2"/>
        <v>881.73791415333517</v>
      </c>
    </row>
    <row r="166" spans="1:7" ht="30" x14ac:dyDescent="0.25">
      <c r="A166" s="2" t="s">
        <v>5</v>
      </c>
      <c r="B166" s="2" t="s">
        <v>6</v>
      </c>
      <c r="C166" s="2" t="s">
        <v>29</v>
      </c>
      <c r="D166" s="2" t="s">
        <v>33</v>
      </c>
      <c r="E166" s="3">
        <v>3001</v>
      </c>
      <c r="F166" s="3">
        <v>5819</v>
      </c>
      <c r="G166" s="10">
        <f t="shared" si="1"/>
        <v>515.7243512631037</v>
      </c>
    </row>
    <row r="167" spans="1:7" ht="30" x14ac:dyDescent="0.25">
      <c r="A167" s="2" t="s">
        <v>9</v>
      </c>
      <c r="B167" s="2" t="s">
        <v>6</v>
      </c>
      <c r="C167" s="2" t="s">
        <v>29</v>
      </c>
      <c r="D167" s="2" t="s">
        <v>33</v>
      </c>
      <c r="E167" s="3">
        <v>2405</v>
      </c>
      <c r="F167" s="3">
        <v>2319</v>
      </c>
      <c r="G167" s="10">
        <f t="shared" si="1"/>
        <v>1037.0849504096593</v>
      </c>
    </row>
    <row r="168" spans="1:7" ht="30" x14ac:dyDescent="0.25">
      <c r="A168" s="2" t="s">
        <v>10</v>
      </c>
      <c r="B168" s="2" t="s">
        <v>6</v>
      </c>
      <c r="C168" s="2" t="s">
        <v>29</v>
      </c>
      <c r="D168" s="2" t="s">
        <v>33</v>
      </c>
      <c r="E168" s="3">
        <v>1939</v>
      </c>
      <c r="F168" s="3">
        <v>2359</v>
      </c>
      <c r="G168" s="10">
        <f t="shared" si="1"/>
        <v>821.95845697329378</v>
      </c>
    </row>
    <row r="169" spans="1:7" ht="30" x14ac:dyDescent="0.25">
      <c r="A169" s="2" t="s">
        <v>11</v>
      </c>
      <c r="B169" s="2" t="s">
        <v>6</v>
      </c>
      <c r="C169" s="2" t="s">
        <v>29</v>
      </c>
      <c r="D169" s="2" t="s">
        <v>33</v>
      </c>
      <c r="E169" s="3">
        <v>1990</v>
      </c>
      <c r="F169" s="3">
        <v>2494</v>
      </c>
      <c r="G169" s="10">
        <f t="shared" si="1"/>
        <v>797.91499599037684</v>
      </c>
    </row>
    <row r="170" spans="1:7" ht="30" x14ac:dyDescent="0.25">
      <c r="A170" s="2" t="s">
        <v>12</v>
      </c>
      <c r="B170" s="2" t="s">
        <v>6</v>
      </c>
      <c r="C170" s="2" t="s">
        <v>29</v>
      </c>
      <c r="D170" s="2" t="s">
        <v>33</v>
      </c>
      <c r="E170" s="3">
        <v>1475</v>
      </c>
      <c r="F170" s="3">
        <v>1948</v>
      </c>
      <c r="G170" s="10">
        <f t="shared" si="1"/>
        <v>757.18685831622179</v>
      </c>
    </row>
    <row r="171" spans="1:7" ht="30" x14ac:dyDescent="0.25">
      <c r="A171" s="2" t="s">
        <v>13</v>
      </c>
      <c r="B171" s="2" t="s">
        <v>6</v>
      </c>
      <c r="C171" s="2" t="s">
        <v>29</v>
      </c>
      <c r="D171" s="2" t="s">
        <v>33</v>
      </c>
      <c r="E171" s="3">
        <v>1958</v>
      </c>
      <c r="F171" s="3">
        <v>2512</v>
      </c>
      <c r="G171" s="10">
        <f t="shared" si="1"/>
        <v>779.4585987261147</v>
      </c>
    </row>
    <row r="172" spans="1:7" ht="30" x14ac:dyDescent="0.25">
      <c r="A172" s="2" t="s">
        <v>14</v>
      </c>
      <c r="B172" s="2" t="s">
        <v>6</v>
      </c>
      <c r="C172" s="2" t="s">
        <v>29</v>
      </c>
      <c r="D172" s="2" t="s">
        <v>33</v>
      </c>
      <c r="E172" s="3">
        <v>2652</v>
      </c>
      <c r="F172" s="3">
        <v>3240</v>
      </c>
      <c r="G172" s="10">
        <f t="shared" si="1"/>
        <v>818.51851851851859</v>
      </c>
    </row>
    <row r="173" spans="1:7" ht="30" x14ac:dyDescent="0.25">
      <c r="A173" s="2" t="s">
        <v>15</v>
      </c>
      <c r="B173" s="2" t="s">
        <v>6</v>
      </c>
      <c r="C173" s="2" t="s">
        <v>29</v>
      </c>
      <c r="D173" s="2" t="s">
        <v>33</v>
      </c>
      <c r="E173" s="3">
        <v>2740</v>
      </c>
      <c r="F173" s="3">
        <v>3940</v>
      </c>
      <c r="G173" s="10">
        <f t="shared" si="1"/>
        <v>695.4314720812182</v>
      </c>
    </row>
    <row r="174" spans="1:7" ht="30" x14ac:dyDescent="0.25">
      <c r="A174" s="2" t="s">
        <v>16</v>
      </c>
      <c r="B174" s="2" t="s">
        <v>6</v>
      </c>
      <c r="C174" s="2" t="s">
        <v>29</v>
      </c>
      <c r="D174" s="2" t="s">
        <v>33</v>
      </c>
      <c r="E174" s="3">
        <v>1787</v>
      </c>
      <c r="F174" s="3">
        <v>2270</v>
      </c>
      <c r="G174" s="10">
        <f t="shared" si="1"/>
        <v>787.22466960352426</v>
      </c>
    </row>
    <row r="175" spans="1:7" ht="30" x14ac:dyDescent="0.25">
      <c r="A175" s="2" t="s">
        <v>17</v>
      </c>
      <c r="B175" s="2" t="s">
        <v>6</v>
      </c>
      <c r="C175" s="2" t="s">
        <v>29</v>
      </c>
      <c r="D175" s="2" t="s">
        <v>33</v>
      </c>
      <c r="E175" s="3">
        <v>3015</v>
      </c>
      <c r="F175" s="3">
        <v>3344</v>
      </c>
      <c r="G175" s="10">
        <f t="shared" si="1"/>
        <v>901.61483253588517</v>
      </c>
    </row>
    <row r="176" spans="1:7" ht="30" x14ac:dyDescent="0.25">
      <c r="A176" s="2" t="s">
        <v>18</v>
      </c>
      <c r="B176" s="2" t="s">
        <v>6</v>
      </c>
      <c r="C176" s="2" t="s">
        <v>29</v>
      </c>
      <c r="D176" s="2" t="s">
        <v>33</v>
      </c>
      <c r="E176" s="3">
        <v>1950</v>
      </c>
      <c r="F176" s="3">
        <v>2424</v>
      </c>
      <c r="G176" s="10">
        <f t="shared" si="1"/>
        <v>804.45544554455455</v>
      </c>
    </row>
    <row r="177" spans="1:7" ht="30" x14ac:dyDescent="0.25">
      <c r="A177" s="2" t="s">
        <v>19</v>
      </c>
      <c r="B177" s="2" t="s">
        <v>6</v>
      </c>
      <c r="C177" s="2" t="s">
        <v>29</v>
      </c>
      <c r="D177" s="2" t="s">
        <v>33</v>
      </c>
      <c r="E177" s="3">
        <v>1393</v>
      </c>
      <c r="F177" s="3">
        <v>1815</v>
      </c>
      <c r="G177" s="10">
        <f t="shared" si="1"/>
        <v>767.49311294765846</v>
      </c>
    </row>
    <row r="178" spans="1:7" ht="30" x14ac:dyDescent="0.25">
      <c r="A178" s="2" t="s">
        <v>20</v>
      </c>
      <c r="B178" s="2" t="s">
        <v>6</v>
      </c>
      <c r="C178" s="2" t="s">
        <v>29</v>
      </c>
      <c r="D178" s="2" t="s">
        <v>33</v>
      </c>
      <c r="E178" s="3">
        <v>1456</v>
      </c>
      <c r="F178" s="3">
        <v>1834</v>
      </c>
      <c r="G178" s="10">
        <f t="shared" si="1"/>
        <v>793.89312977099235</v>
      </c>
    </row>
    <row r="179" spans="1:7" ht="30" x14ac:dyDescent="0.25">
      <c r="A179" s="2" t="s">
        <v>21</v>
      </c>
      <c r="B179" s="2" t="s">
        <v>6</v>
      </c>
      <c r="C179" s="2" t="s">
        <v>29</v>
      </c>
      <c r="D179" s="2" t="s">
        <v>33</v>
      </c>
      <c r="E179" s="3">
        <v>1558</v>
      </c>
      <c r="F179" s="3">
        <v>2398</v>
      </c>
      <c r="G179" s="10">
        <f t="shared" si="1"/>
        <v>649.70809007506261</v>
      </c>
    </row>
    <row r="180" spans="1:7" ht="30" x14ac:dyDescent="0.25">
      <c r="A180" s="2" t="s">
        <v>22</v>
      </c>
      <c r="B180" s="2" t="s">
        <v>6</v>
      </c>
      <c r="C180" s="2" t="s">
        <v>29</v>
      </c>
      <c r="D180" s="2" t="s">
        <v>33</v>
      </c>
      <c r="E180" s="3">
        <v>5504</v>
      </c>
      <c r="F180" s="3">
        <v>7385</v>
      </c>
      <c r="G180" s="10">
        <f t="shared" si="1"/>
        <v>745.29451591062968</v>
      </c>
    </row>
    <row r="181" spans="1:7" ht="30" x14ac:dyDescent="0.25">
      <c r="A181" s="2" t="s">
        <v>23</v>
      </c>
      <c r="B181" s="2" t="s">
        <v>6</v>
      </c>
      <c r="C181" s="2" t="s">
        <v>29</v>
      </c>
      <c r="D181" s="2" t="s">
        <v>33</v>
      </c>
      <c r="E181" s="3">
        <v>2760</v>
      </c>
      <c r="F181" s="3">
        <v>3690</v>
      </c>
      <c r="G181" s="10">
        <f t="shared" ref="G181:G280" si="3">(E181/F181)*1000</f>
        <v>747.96747967479666</v>
      </c>
    </row>
    <row r="182" spans="1:7" ht="30" x14ac:dyDescent="0.25">
      <c r="A182" s="2" t="s">
        <v>24</v>
      </c>
      <c r="B182" s="2" t="s">
        <v>6</v>
      </c>
      <c r="C182" s="2" t="s">
        <v>29</v>
      </c>
      <c r="D182" s="2" t="s">
        <v>33</v>
      </c>
      <c r="E182" s="3">
        <v>453</v>
      </c>
      <c r="F182" s="3">
        <v>631</v>
      </c>
      <c r="G182" s="10">
        <f t="shared" si="3"/>
        <v>717.90808240887486</v>
      </c>
    </row>
    <row r="183" spans="1:7" ht="30" x14ac:dyDescent="0.25">
      <c r="A183" s="2" t="s">
        <v>25</v>
      </c>
      <c r="B183" s="2" t="s">
        <v>6</v>
      </c>
      <c r="C183" s="2" t="s">
        <v>29</v>
      </c>
      <c r="D183" s="2" t="s">
        <v>33</v>
      </c>
      <c r="E183" s="3">
        <v>1124</v>
      </c>
      <c r="F183" s="3">
        <v>1648</v>
      </c>
      <c r="G183" s="10">
        <f t="shared" si="3"/>
        <v>682.03883495145635</v>
      </c>
    </row>
    <row r="184" spans="1:7" ht="30" x14ac:dyDescent="0.25">
      <c r="A184" s="2" t="s">
        <v>26</v>
      </c>
      <c r="B184" s="2" t="s">
        <v>6</v>
      </c>
      <c r="C184" s="2" t="s">
        <v>29</v>
      </c>
      <c r="D184" s="2" t="s">
        <v>33</v>
      </c>
      <c r="E184" s="3">
        <v>1213</v>
      </c>
      <c r="F184" s="3">
        <v>1888</v>
      </c>
      <c r="G184" s="10">
        <f t="shared" si="3"/>
        <v>642.47881355932202</v>
      </c>
    </row>
    <row r="185" spans="1:7" ht="30" x14ac:dyDescent="0.25">
      <c r="A185" s="2" t="s">
        <v>130</v>
      </c>
      <c r="B185" s="2" t="s">
        <v>6</v>
      </c>
      <c r="C185" s="2" t="s">
        <v>29</v>
      </c>
      <c r="D185" s="2" t="s">
        <v>33</v>
      </c>
      <c r="E185" s="3">
        <v>864</v>
      </c>
      <c r="F185" s="3">
        <v>1507</v>
      </c>
      <c r="G185" s="10">
        <f t="shared" si="3"/>
        <v>573.32448573324496</v>
      </c>
    </row>
    <row r="186" spans="1:7" ht="30" x14ac:dyDescent="0.25">
      <c r="A186" s="2" t="s">
        <v>131</v>
      </c>
      <c r="B186" s="2" t="s">
        <v>6</v>
      </c>
      <c r="C186" s="2" t="s">
        <v>29</v>
      </c>
      <c r="D186" s="2" t="s">
        <v>33</v>
      </c>
      <c r="E186" s="3">
        <v>862</v>
      </c>
      <c r="F186" s="3">
        <v>1431</v>
      </c>
      <c r="G186" s="10">
        <f t="shared" si="3"/>
        <v>602.37596086652684</v>
      </c>
    </row>
    <row r="187" spans="1:7" ht="30" x14ac:dyDescent="0.25">
      <c r="A187" s="2" t="s">
        <v>132</v>
      </c>
      <c r="B187" s="2" t="s">
        <v>6</v>
      </c>
      <c r="C187" s="2" t="s">
        <v>29</v>
      </c>
      <c r="D187" s="2" t="s">
        <v>33</v>
      </c>
      <c r="E187" s="3">
        <v>1953.03</v>
      </c>
      <c r="F187" s="3">
        <v>2529</v>
      </c>
      <c r="G187" s="10">
        <f t="shared" si="3"/>
        <v>772.25385527876631</v>
      </c>
    </row>
    <row r="188" spans="1:7" ht="30" x14ac:dyDescent="0.25">
      <c r="A188" s="2" t="s">
        <v>133</v>
      </c>
      <c r="B188" s="2" t="s">
        <v>6</v>
      </c>
      <c r="C188" s="2" t="s">
        <v>29</v>
      </c>
      <c r="D188" s="2" t="s">
        <v>33</v>
      </c>
      <c r="E188" s="3">
        <v>2085</v>
      </c>
      <c r="F188" s="3">
        <v>2746</v>
      </c>
      <c r="G188" s="10">
        <f t="shared" si="3"/>
        <v>759.28623452294244</v>
      </c>
    </row>
    <row r="189" spans="1:7" ht="30" x14ac:dyDescent="0.25">
      <c r="A189" s="2" t="s">
        <v>135</v>
      </c>
      <c r="B189" s="2" t="s">
        <v>6</v>
      </c>
      <c r="C189" s="2" t="s">
        <v>29</v>
      </c>
      <c r="D189" s="2" t="s">
        <v>33</v>
      </c>
      <c r="E189" s="3">
        <v>2001.76</v>
      </c>
      <c r="F189" s="3">
        <v>2788</v>
      </c>
      <c r="G189" s="10">
        <f t="shared" si="3"/>
        <v>717.99139167862268</v>
      </c>
    </row>
    <row r="190" spans="1:7" ht="30" x14ac:dyDescent="0.25">
      <c r="A190" s="2" t="s">
        <v>136</v>
      </c>
      <c r="B190" s="2" t="s">
        <v>6</v>
      </c>
      <c r="C190" s="2" t="s">
        <v>29</v>
      </c>
      <c r="D190" s="2" t="s">
        <v>33</v>
      </c>
      <c r="E190" s="3">
        <v>1983</v>
      </c>
      <c r="F190" s="3">
        <v>2550</v>
      </c>
      <c r="G190" s="10">
        <f t="shared" si="3"/>
        <v>777.64705882352939</v>
      </c>
    </row>
    <row r="191" spans="1:7" ht="30" x14ac:dyDescent="0.25">
      <c r="A191" s="2" t="s">
        <v>137</v>
      </c>
      <c r="B191" s="2" t="s">
        <v>6</v>
      </c>
      <c r="C191" s="2" t="s">
        <v>29</v>
      </c>
      <c r="D191" s="2" t="s">
        <v>33</v>
      </c>
      <c r="E191" s="3">
        <v>1999</v>
      </c>
      <c r="F191" s="3">
        <v>2827</v>
      </c>
      <c r="G191" s="10">
        <f t="shared" si="3"/>
        <v>707.11001061195611</v>
      </c>
    </row>
    <row r="192" spans="1:7" ht="30" x14ac:dyDescent="0.25">
      <c r="A192" s="2" t="s">
        <v>140</v>
      </c>
      <c r="B192" s="2" t="s">
        <v>6</v>
      </c>
      <c r="C192" s="2" t="s">
        <v>29</v>
      </c>
      <c r="D192" s="2" t="s">
        <v>33</v>
      </c>
      <c r="E192" s="3">
        <v>2459</v>
      </c>
      <c r="F192" s="3">
        <v>3292</v>
      </c>
      <c r="G192" s="10">
        <f t="shared" si="3"/>
        <v>746.96233292831107</v>
      </c>
    </row>
    <row r="193" spans="1:7" ht="30" x14ac:dyDescent="0.25">
      <c r="A193" s="2" t="s">
        <v>143</v>
      </c>
      <c r="B193" s="2" t="s">
        <v>6</v>
      </c>
      <c r="C193" s="2" t="s">
        <v>29</v>
      </c>
      <c r="D193" s="2" t="s">
        <v>33</v>
      </c>
      <c r="E193" s="3">
        <v>2531.69</v>
      </c>
      <c r="F193" s="3">
        <v>3359</v>
      </c>
      <c r="G193" s="10">
        <f t="shared" si="3"/>
        <v>753.70348317951778</v>
      </c>
    </row>
    <row r="194" spans="1:7" ht="30" x14ac:dyDescent="0.25">
      <c r="A194" s="2" t="s">
        <v>5</v>
      </c>
      <c r="B194" s="2" t="s">
        <v>6</v>
      </c>
      <c r="C194" s="2" t="s">
        <v>34</v>
      </c>
      <c r="D194" s="2" t="s">
        <v>35</v>
      </c>
      <c r="E194" s="3">
        <v>28054</v>
      </c>
      <c r="F194" s="3">
        <v>44549</v>
      </c>
      <c r="G194" s="10">
        <f t="shared" si="3"/>
        <v>629.73355181934494</v>
      </c>
    </row>
    <row r="195" spans="1:7" ht="30" x14ac:dyDescent="0.25">
      <c r="A195" s="2" t="s">
        <v>9</v>
      </c>
      <c r="B195" s="2" t="s">
        <v>6</v>
      </c>
      <c r="C195" s="2" t="s">
        <v>34</v>
      </c>
      <c r="D195" s="2" t="s">
        <v>35</v>
      </c>
      <c r="E195" s="3">
        <v>27306</v>
      </c>
      <c r="F195" s="3">
        <v>45621</v>
      </c>
      <c r="G195" s="10">
        <f t="shared" si="3"/>
        <v>598.54014598540152</v>
      </c>
    </row>
    <row r="196" spans="1:7" ht="30" x14ac:dyDescent="0.25">
      <c r="A196" s="2" t="s">
        <v>10</v>
      </c>
      <c r="B196" s="2" t="s">
        <v>6</v>
      </c>
      <c r="C196" s="2" t="s">
        <v>34</v>
      </c>
      <c r="D196" s="2" t="s">
        <v>35</v>
      </c>
      <c r="E196" s="3">
        <v>31262</v>
      </c>
      <c r="F196" s="3">
        <v>51567</v>
      </c>
      <c r="G196" s="10">
        <f t="shared" si="3"/>
        <v>606.2404250780537</v>
      </c>
    </row>
    <row r="197" spans="1:7" ht="30" x14ac:dyDescent="0.25">
      <c r="A197" s="2" t="s">
        <v>11</v>
      </c>
      <c r="B197" s="2" t="s">
        <v>6</v>
      </c>
      <c r="C197" s="2" t="s">
        <v>34</v>
      </c>
      <c r="D197" s="2" t="s">
        <v>35</v>
      </c>
      <c r="E197" s="3">
        <v>32605</v>
      </c>
      <c r="F197" s="3">
        <v>48704</v>
      </c>
      <c r="G197" s="10">
        <f t="shared" si="3"/>
        <v>669.45220105124838</v>
      </c>
    </row>
    <row r="198" spans="1:7" ht="30" x14ac:dyDescent="0.25">
      <c r="A198" s="2" t="s">
        <v>12</v>
      </c>
      <c r="B198" s="2" t="s">
        <v>6</v>
      </c>
      <c r="C198" s="2" t="s">
        <v>34</v>
      </c>
      <c r="D198" s="2" t="s">
        <v>35</v>
      </c>
      <c r="E198" s="3">
        <v>26910</v>
      </c>
      <c r="F198" s="3">
        <v>51543</v>
      </c>
      <c r="G198" s="10">
        <f t="shared" si="3"/>
        <v>522.08835341365466</v>
      </c>
    </row>
    <row r="199" spans="1:7" ht="30" x14ac:dyDescent="0.25">
      <c r="A199" s="2" t="s">
        <v>13</v>
      </c>
      <c r="B199" s="2" t="s">
        <v>6</v>
      </c>
      <c r="C199" s="2" t="s">
        <v>34</v>
      </c>
      <c r="D199" s="2" t="s">
        <v>35</v>
      </c>
      <c r="E199" s="3">
        <v>4403</v>
      </c>
      <c r="F199" s="3">
        <v>10577</v>
      </c>
      <c r="G199" s="10">
        <f t="shared" si="3"/>
        <v>416.28060886829917</v>
      </c>
    </row>
    <row r="200" spans="1:7" ht="30" x14ac:dyDescent="0.25">
      <c r="A200" s="2" t="s">
        <v>14</v>
      </c>
      <c r="B200" s="2" t="s">
        <v>6</v>
      </c>
      <c r="C200" s="2" t="s">
        <v>34</v>
      </c>
      <c r="D200" s="2" t="s">
        <v>35</v>
      </c>
      <c r="E200" s="3">
        <v>5502</v>
      </c>
      <c r="F200" s="3">
        <v>6565</v>
      </c>
      <c r="G200" s="10">
        <f t="shared" si="3"/>
        <v>838.0807311500381</v>
      </c>
    </row>
    <row r="201" spans="1:7" ht="30" x14ac:dyDescent="0.25">
      <c r="A201" s="2" t="s">
        <v>15</v>
      </c>
      <c r="B201" s="2" t="s">
        <v>6</v>
      </c>
      <c r="C201" s="2" t="s">
        <v>34</v>
      </c>
      <c r="D201" s="2" t="s">
        <v>35</v>
      </c>
      <c r="E201" s="3">
        <v>20145</v>
      </c>
      <c r="F201" s="3">
        <v>43150</v>
      </c>
      <c r="G201" s="10">
        <f t="shared" si="3"/>
        <v>466.85979142526077</v>
      </c>
    </row>
    <row r="202" spans="1:7" ht="30" x14ac:dyDescent="0.25">
      <c r="A202" s="2" t="s">
        <v>16</v>
      </c>
      <c r="B202" s="2" t="s">
        <v>6</v>
      </c>
      <c r="C202" s="2" t="s">
        <v>34</v>
      </c>
      <c r="D202" s="2" t="s">
        <v>35</v>
      </c>
      <c r="E202" s="3">
        <v>49218</v>
      </c>
      <c r="F202" s="3">
        <v>71446</v>
      </c>
      <c r="G202" s="10">
        <f t="shared" si="3"/>
        <v>688.88391232539254</v>
      </c>
    </row>
    <row r="203" spans="1:7" ht="30" x14ac:dyDescent="0.25">
      <c r="A203" s="2" t="s">
        <v>17</v>
      </c>
      <c r="B203" s="2" t="s">
        <v>6</v>
      </c>
      <c r="C203" s="2" t="s">
        <v>34</v>
      </c>
      <c r="D203" s="2" t="s">
        <v>35</v>
      </c>
      <c r="E203" s="3">
        <v>25874</v>
      </c>
      <c r="F203" s="3">
        <v>49099</v>
      </c>
      <c r="G203" s="10">
        <f t="shared" si="3"/>
        <v>526.97610949306511</v>
      </c>
    </row>
    <row r="204" spans="1:7" ht="30" x14ac:dyDescent="0.25">
      <c r="A204" s="2" t="s">
        <v>18</v>
      </c>
      <c r="B204" s="2" t="s">
        <v>6</v>
      </c>
      <c r="C204" s="2" t="s">
        <v>34</v>
      </c>
      <c r="D204" s="2" t="s">
        <v>35</v>
      </c>
      <c r="E204" s="3">
        <v>17020</v>
      </c>
      <c r="F204" s="3">
        <v>40549</v>
      </c>
      <c r="G204" s="10">
        <f t="shared" si="3"/>
        <v>419.73908111174137</v>
      </c>
    </row>
    <row r="205" spans="1:7" ht="30" x14ac:dyDescent="0.25">
      <c r="A205" s="2" t="s">
        <v>19</v>
      </c>
      <c r="B205" s="2" t="s">
        <v>6</v>
      </c>
      <c r="C205" s="2" t="s">
        <v>34</v>
      </c>
      <c r="D205" s="2" t="s">
        <v>35</v>
      </c>
      <c r="E205" s="3">
        <v>18891</v>
      </c>
      <c r="F205" s="3">
        <v>47971</v>
      </c>
      <c r="G205" s="10">
        <f t="shared" si="3"/>
        <v>393.80042108774052</v>
      </c>
    </row>
    <row r="206" spans="1:7" ht="30" x14ac:dyDescent="0.25">
      <c r="A206" s="2" t="s">
        <v>20</v>
      </c>
      <c r="B206" s="2" t="s">
        <v>6</v>
      </c>
      <c r="C206" s="2" t="s">
        <v>34</v>
      </c>
      <c r="D206" s="2" t="s">
        <v>35</v>
      </c>
      <c r="E206" s="3">
        <v>14839</v>
      </c>
      <c r="F206" s="3">
        <v>61363</v>
      </c>
      <c r="G206" s="10">
        <f t="shared" si="3"/>
        <v>241.82324853739223</v>
      </c>
    </row>
    <row r="207" spans="1:7" ht="30" x14ac:dyDescent="0.25">
      <c r="A207" s="2" t="s">
        <v>21</v>
      </c>
      <c r="B207" s="2" t="s">
        <v>6</v>
      </c>
      <c r="C207" s="2" t="s">
        <v>34</v>
      </c>
      <c r="D207" s="2" t="s">
        <v>35</v>
      </c>
      <c r="E207" s="3">
        <v>15380</v>
      </c>
      <c r="F207" s="3">
        <v>63440</v>
      </c>
      <c r="G207" s="10">
        <f t="shared" si="3"/>
        <v>242.43379571248425</v>
      </c>
    </row>
    <row r="208" spans="1:7" ht="30" x14ac:dyDescent="0.25">
      <c r="A208" s="2" t="s">
        <v>22</v>
      </c>
      <c r="B208" s="2" t="s">
        <v>6</v>
      </c>
      <c r="C208" s="2" t="s">
        <v>34</v>
      </c>
      <c r="D208" s="2" t="s">
        <v>35</v>
      </c>
      <c r="E208" s="3">
        <v>20431</v>
      </c>
      <c r="F208" s="3">
        <v>64576</v>
      </c>
      <c r="G208" s="10">
        <f t="shared" si="3"/>
        <v>316.38689296333001</v>
      </c>
    </row>
    <row r="209" spans="1:7" ht="30" x14ac:dyDescent="0.25">
      <c r="A209" s="2" t="s">
        <v>23</v>
      </c>
      <c r="B209" s="2" t="s">
        <v>6</v>
      </c>
      <c r="C209" s="2" t="s">
        <v>34</v>
      </c>
      <c r="D209" s="2" t="s">
        <v>35</v>
      </c>
      <c r="E209" s="3">
        <v>27432</v>
      </c>
      <c r="F209" s="3">
        <v>89667</v>
      </c>
      <c r="G209" s="10">
        <f t="shared" si="3"/>
        <v>305.93194820837101</v>
      </c>
    </row>
    <row r="210" spans="1:7" ht="30" x14ac:dyDescent="0.25">
      <c r="A210" s="2" t="s">
        <v>24</v>
      </c>
      <c r="B210" s="2" t="s">
        <v>6</v>
      </c>
      <c r="C210" s="2" t="s">
        <v>34</v>
      </c>
      <c r="D210" s="2" t="s">
        <v>35</v>
      </c>
      <c r="E210" s="3">
        <v>12338</v>
      </c>
      <c r="F210" s="3">
        <v>22857</v>
      </c>
      <c r="G210" s="10">
        <f t="shared" si="3"/>
        <v>539.79087369296053</v>
      </c>
    </row>
    <row r="211" spans="1:7" ht="30" x14ac:dyDescent="0.25">
      <c r="A211" s="2" t="s">
        <v>25</v>
      </c>
      <c r="B211" s="2" t="s">
        <v>6</v>
      </c>
      <c r="C211" s="2" t="s">
        <v>34</v>
      </c>
      <c r="D211" s="2" t="s">
        <v>35</v>
      </c>
      <c r="E211" s="3">
        <v>32443</v>
      </c>
      <c r="F211" s="3">
        <v>71133</v>
      </c>
      <c r="G211" s="10">
        <f t="shared" si="3"/>
        <v>456.08929751310922</v>
      </c>
    </row>
    <row r="212" spans="1:7" ht="30" x14ac:dyDescent="0.25">
      <c r="A212" s="2" t="s">
        <v>26</v>
      </c>
      <c r="B212" s="2" t="s">
        <v>6</v>
      </c>
      <c r="C212" s="2" t="s">
        <v>34</v>
      </c>
      <c r="D212" s="2" t="s">
        <v>35</v>
      </c>
      <c r="E212" s="3">
        <v>46348</v>
      </c>
      <c r="F212" s="3">
        <v>108228</v>
      </c>
      <c r="G212" s="10">
        <f t="shared" si="3"/>
        <v>428.24407731825403</v>
      </c>
    </row>
    <row r="213" spans="1:7" ht="30" x14ac:dyDescent="0.25">
      <c r="A213" s="2" t="s">
        <v>130</v>
      </c>
      <c r="B213" s="2" t="s">
        <v>6</v>
      </c>
      <c r="C213" s="2" t="s">
        <v>34</v>
      </c>
      <c r="D213" s="2" t="s">
        <v>35</v>
      </c>
      <c r="E213" s="3">
        <v>18671</v>
      </c>
      <c r="F213" s="3">
        <v>57829</v>
      </c>
      <c r="G213" s="10">
        <f t="shared" si="3"/>
        <v>322.86569022462783</v>
      </c>
    </row>
    <row r="214" spans="1:7" ht="30" x14ac:dyDescent="0.25">
      <c r="A214" s="2" t="s">
        <v>131</v>
      </c>
      <c r="B214" s="2" t="s">
        <v>6</v>
      </c>
      <c r="C214" s="2" t="s">
        <v>34</v>
      </c>
      <c r="D214" s="2" t="s">
        <v>35</v>
      </c>
      <c r="E214" s="3">
        <v>22313</v>
      </c>
      <c r="F214" s="3">
        <v>53849</v>
      </c>
      <c r="G214" s="10">
        <f t="shared" si="3"/>
        <v>414.3623837025757</v>
      </c>
    </row>
    <row r="215" spans="1:7" ht="30" x14ac:dyDescent="0.25">
      <c r="A215" s="2" t="s">
        <v>132</v>
      </c>
      <c r="B215" s="2" t="s">
        <v>6</v>
      </c>
      <c r="C215" s="2" t="s">
        <v>34</v>
      </c>
      <c r="D215" s="2" t="s">
        <v>35</v>
      </c>
      <c r="E215" s="3">
        <v>14041</v>
      </c>
      <c r="F215" s="3">
        <v>39890</v>
      </c>
      <c r="G215" s="10">
        <f t="shared" si="3"/>
        <v>351.99298069691656</v>
      </c>
    </row>
    <row r="216" spans="1:7" ht="30" x14ac:dyDescent="0.25">
      <c r="A216" s="2" t="s">
        <v>133</v>
      </c>
      <c r="B216" s="2" t="s">
        <v>6</v>
      </c>
      <c r="C216" s="2" t="s">
        <v>34</v>
      </c>
      <c r="D216" s="2" t="s">
        <v>35</v>
      </c>
      <c r="E216" s="3">
        <v>14141</v>
      </c>
      <c r="F216" s="3">
        <v>40148</v>
      </c>
      <c r="G216" s="10">
        <f t="shared" si="3"/>
        <v>352.22177941616025</v>
      </c>
    </row>
    <row r="217" spans="1:7" ht="30" x14ac:dyDescent="0.25">
      <c r="A217" s="2" t="s">
        <v>135</v>
      </c>
      <c r="B217" s="2" t="s">
        <v>6</v>
      </c>
      <c r="C217" s="2" t="s">
        <v>34</v>
      </c>
      <c r="D217" s="2" t="s">
        <v>35</v>
      </c>
      <c r="E217" s="3">
        <v>22262.78</v>
      </c>
      <c r="F217" s="3">
        <v>57126</v>
      </c>
      <c r="G217" s="10">
        <f t="shared" si="3"/>
        <v>389.71361551657736</v>
      </c>
    </row>
    <row r="218" spans="1:7" ht="30" x14ac:dyDescent="0.25">
      <c r="A218" s="2" t="s">
        <v>136</v>
      </c>
      <c r="B218" s="2" t="s">
        <v>6</v>
      </c>
      <c r="C218" s="2" t="s">
        <v>34</v>
      </c>
      <c r="D218" s="2" t="s">
        <v>35</v>
      </c>
      <c r="E218" s="3">
        <v>18578</v>
      </c>
      <c r="F218" s="3">
        <v>36718</v>
      </c>
      <c r="G218" s="10">
        <f t="shared" si="3"/>
        <v>505.96437714472466</v>
      </c>
    </row>
    <row r="219" spans="1:7" ht="30" x14ac:dyDescent="0.25">
      <c r="A219" s="2" t="s">
        <v>137</v>
      </c>
      <c r="B219" s="2" t="s">
        <v>6</v>
      </c>
      <c r="C219" s="2" t="s">
        <v>34</v>
      </c>
      <c r="D219" s="2" t="s">
        <v>35</v>
      </c>
      <c r="E219" s="3">
        <v>21802</v>
      </c>
      <c r="F219" s="3">
        <v>54094</v>
      </c>
      <c r="G219" s="10">
        <f t="shared" si="3"/>
        <v>403.03915406514585</v>
      </c>
    </row>
    <row r="220" spans="1:7" ht="30" x14ac:dyDescent="0.25">
      <c r="A220" s="2" t="s">
        <v>140</v>
      </c>
      <c r="B220" s="2" t="s">
        <v>6</v>
      </c>
      <c r="C220" s="2" t="s">
        <v>34</v>
      </c>
      <c r="D220" s="2" t="s">
        <v>35</v>
      </c>
      <c r="E220" s="14">
        <v>21831</v>
      </c>
      <c r="F220" s="14">
        <v>44489</v>
      </c>
      <c r="G220" s="19">
        <f t="shared" si="3"/>
        <v>490.70556766841241</v>
      </c>
    </row>
    <row r="221" spans="1:7" ht="30" x14ac:dyDescent="0.25">
      <c r="A221" s="2" t="s">
        <v>143</v>
      </c>
      <c r="B221" s="2" t="s">
        <v>6</v>
      </c>
      <c r="C221" s="2" t="s">
        <v>34</v>
      </c>
      <c r="D221" s="2" t="s">
        <v>35</v>
      </c>
      <c r="E221" s="14">
        <v>20362</v>
      </c>
      <c r="F221" s="14">
        <v>46876</v>
      </c>
      <c r="G221" s="19">
        <f t="shared" si="3"/>
        <v>434.3800665585801</v>
      </c>
    </row>
    <row r="222" spans="1:7" ht="30" x14ac:dyDescent="0.25">
      <c r="A222" s="2" t="s">
        <v>5</v>
      </c>
      <c r="B222" s="2" t="s">
        <v>6</v>
      </c>
      <c r="C222" s="2" t="s">
        <v>34</v>
      </c>
      <c r="D222" s="2" t="s">
        <v>36</v>
      </c>
      <c r="E222" s="3">
        <v>59291</v>
      </c>
      <c r="F222" s="3">
        <v>48106</v>
      </c>
      <c r="G222" s="10">
        <f t="shared" si="3"/>
        <v>1232.5073795368562</v>
      </c>
    </row>
    <row r="223" spans="1:7" ht="30" x14ac:dyDescent="0.25">
      <c r="A223" s="2" t="s">
        <v>9</v>
      </c>
      <c r="B223" s="2" t="s">
        <v>6</v>
      </c>
      <c r="C223" s="2" t="s">
        <v>34</v>
      </c>
      <c r="D223" s="2" t="s">
        <v>36</v>
      </c>
      <c r="E223" s="3">
        <v>43066</v>
      </c>
      <c r="F223" s="3">
        <v>37191</v>
      </c>
      <c r="G223" s="10">
        <f t="shared" si="3"/>
        <v>1157.968325670189</v>
      </c>
    </row>
    <row r="224" spans="1:7" ht="30" x14ac:dyDescent="0.25">
      <c r="A224" s="2" t="s">
        <v>10</v>
      </c>
      <c r="B224" s="2" t="s">
        <v>6</v>
      </c>
      <c r="C224" s="2" t="s">
        <v>34</v>
      </c>
      <c r="D224" s="2" t="s">
        <v>36</v>
      </c>
      <c r="E224" s="3">
        <v>37545</v>
      </c>
      <c r="F224" s="3">
        <v>30014</v>
      </c>
      <c r="G224" s="10">
        <f t="shared" si="3"/>
        <v>1250.9162390884255</v>
      </c>
    </row>
    <row r="225" spans="1:7" ht="30" x14ac:dyDescent="0.25">
      <c r="A225" s="2" t="s">
        <v>11</v>
      </c>
      <c r="B225" s="2" t="s">
        <v>6</v>
      </c>
      <c r="C225" s="2" t="s">
        <v>34</v>
      </c>
      <c r="D225" s="2" t="s">
        <v>36</v>
      </c>
      <c r="E225" s="3">
        <v>16823</v>
      </c>
      <c r="F225" s="3">
        <v>14538</v>
      </c>
      <c r="G225" s="10">
        <f t="shared" si="3"/>
        <v>1157.1743018296877</v>
      </c>
    </row>
    <row r="226" spans="1:7" ht="30" x14ac:dyDescent="0.25">
      <c r="A226" s="2" t="s">
        <v>12</v>
      </c>
      <c r="B226" s="2" t="s">
        <v>6</v>
      </c>
      <c r="C226" s="2" t="s">
        <v>34</v>
      </c>
      <c r="D226" s="2" t="s">
        <v>36</v>
      </c>
      <c r="E226" s="3">
        <v>14082</v>
      </c>
      <c r="F226" s="3">
        <v>15069</v>
      </c>
      <c r="G226" s="10">
        <f t="shared" si="3"/>
        <v>934.50129404738198</v>
      </c>
    </row>
    <row r="227" spans="1:7" ht="30" x14ac:dyDescent="0.25">
      <c r="A227" s="2" t="s">
        <v>13</v>
      </c>
      <c r="B227" s="2" t="s">
        <v>6</v>
      </c>
      <c r="C227" s="2" t="s">
        <v>34</v>
      </c>
      <c r="D227" s="2" t="s">
        <v>36</v>
      </c>
      <c r="E227" s="3">
        <v>15538</v>
      </c>
      <c r="F227" s="3">
        <v>13478</v>
      </c>
      <c r="G227" s="10">
        <f t="shared" si="3"/>
        <v>1152.8416679032498</v>
      </c>
    </row>
    <row r="228" spans="1:7" ht="30" x14ac:dyDescent="0.25">
      <c r="A228" s="2" t="s">
        <v>14</v>
      </c>
      <c r="B228" s="2" t="s">
        <v>6</v>
      </c>
      <c r="C228" s="2" t="s">
        <v>34</v>
      </c>
      <c r="D228" s="2" t="s">
        <v>36</v>
      </c>
      <c r="E228" s="3">
        <v>12932</v>
      </c>
      <c r="F228" s="3">
        <v>10323</v>
      </c>
      <c r="G228" s="10">
        <f t="shared" si="3"/>
        <v>1252.7366075753173</v>
      </c>
    </row>
    <row r="229" spans="1:7" ht="30" x14ac:dyDescent="0.25">
      <c r="A229" s="2" t="s">
        <v>15</v>
      </c>
      <c r="B229" s="2" t="s">
        <v>6</v>
      </c>
      <c r="C229" s="2" t="s">
        <v>34</v>
      </c>
      <c r="D229" s="2" t="s">
        <v>36</v>
      </c>
      <c r="E229" s="3">
        <v>27847</v>
      </c>
      <c r="F229" s="3">
        <v>20985</v>
      </c>
      <c r="G229" s="10">
        <f t="shared" si="3"/>
        <v>1326.995472956874</v>
      </c>
    </row>
    <row r="230" spans="1:7" ht="30" x14ac:dyDescent="0.25">
      <c r="A230" s="2" t="s">
        <v>16</v>
      </c>
      <c r="B230" s="2" t="s">
        <v>6</v>
      </c>
      <c r="C230" s="2" t="s">
        <v>34</v>
      </c>
      <c r="D230" s="2" t="s">
        <v>36</v>
      </c>
      <c r="E230" s="3">
        <v>40976</v>
      </c>
      <c r="F230" s="3">
        <v>30382</v>
      </c>
      <c r="G230" s="10">
        <f t="shared" si="3"/>
        <v>1348.6933052465274</v>
      </c>
    </row>
    <row r="231" spans="1:7" ht="30" x14ac:dyDescent="0.25">
      <c r="A231" s="2" t="s">
        <v>17</v>
      </c>
      <c r="B231" s="2" t="s">
        <v>6</v>
      </c>
      <c r="C231" s="2" t="s">
        <v>34</v>
      </c>
      <c r="D231" s="2" t="s">
        <v>36</v>
      </c>
      <c r="E231" s="3">
        <v>15073</v>
      </c>
      <c r="F231" s="3">
        <v>15388</v>
      </c>
      <c r="G231" s="10">
        <f t="shared" si="3"/>
        <v>979.52950350922799</v>
      </c>
    </row>
    <row r="232" spans="1:7" ht="30" x14ac:dyDescent="0.25">
      <c r="A232" s="2" t="s">
        <v>18</v>
      </c>
      <c r="B232" s="2" t="s">
        <v>6</v>
      </c>
      <c r="C232" s="2" t="s">
        <v>34</v>
      </c>
      <c r="D232" s="2" t="s">
        <v>36</v>
      </c>
      <c r="E232" s="3">
        <v>17974</v>
      </c>
      <c r="F232" s="3">
        <v>14482</v>
      </c>
      <c r="G232" s="10">
        <f t="shared" si="3"/>
        <v>1241.1269161717994</v>
      </c>
    </row>
    <row r="233" spans="1:7" ht="30" x14ac:dyDescent="0.25">
      <c r="A233" s="2" t="s">
        <v>19</v>
      </c>
      <c r="B233" s="2" t="s">
        <v>6</v>
      </c>
      <c r="C233" s="2" t="s">
        <v>34</v>
      </c>
      <c r="D233" s="2" t="s">
        <v>36</v>
      </c>
      <c r="E233" s="3">
        <v>18011</v>
      </c>
      <c r="F233" s="3">
        <v>10959</v>
      </c>
      <c r="G233" s="10">
        <f t="shared" si="3"/>
        <v>1643.489369468017</v>
      </c>
    </row>
    <row r="234" spans="1:7" ht="30" x14ac:dyDescent="0.25">
      <c r="A234" s="2" t="s">
        <v>20</v>
      </c>
      <c r="B234" s="2" t="s">
        <v>6</v>
      </c>
      <c r="C234" s="2" t="s">
        <v>34</v>
      </c>
      <c r="D234" s="2" t="s">
        <v>36</v>
      </c>
      <c r="E234" s="3">
        <v>7221</v>
      </c>
      <c r="F234" s="3">
        <v>12530</v>
      </c>
      <c r="G234" s="10">
        <f t="shared" si="3"/>
        <v>576.29688747007185</v>
      </c>
    </row>
    <row r="235" spans="1:7" ht="30" x14ac:dyDescent="0.25">
      <c r="A235" s="2" t="s">
        <v>21</v>
      </c>
      <c r="B235" s="2" t="s">
        <v>6</v>
      </c>
      <c r="C235" s="2" t="s">
        <v>34</v>
      </c>
      <c r="D235" s="2" t="s">
        <v>36</v>
      </c>
      <c r="E235" s="3">
        <v>8873</v>
      </c>
      <c r="F235" s="3">
        <v>15446</v>
      </c>
      <c r="G235" s="10">
        <f t="shared" si="3"/>
        <v>574.45293279813552</v>
      </c>
    </row>
    <row r="236" spans="1:7" ht="30" x14ac:dyDescent="0.25">
      <c r="A236" s="2" t="s">
        <v>22</v>
      </c>
      <c r="B236" s="2" t="s">
        <v>6</v>
      </c>
      <c r="C236" s="2" t="s">
        <v>34</v>
      </c>
      <c r="D236" s="2" t="s">
        <v>36</v>
      </c>
      <c r="E236" s="3">
        <v>28326</v>
      </c>
      <c r="F236" s="3">
        <v>23884</v>
      </c>
      <c r="G236" s="10">
        <f t="shared" si="3"/>
        <v>1185.9822475297269</v>
      </c>
    </row>
    <row r="237" spans="1:7" ht="30" x14ac:dyDescent="0.25">
      <c r="A237" s="2" t="s">
        <v>23</v>
      </c>
      <c r="B237" s="2" t="s">
        <v>6</v>
      </c>
      <c r="C237" s="2" t="s">
        <v>34</v>
      </c>
      <c r="D237" s="2" t="s">
        <v>36</v>
      </c>
      <c r="E237" s="3">
        <v>25413</v>
      </c>
      <c r="F237" s="3">
        <v>25413</v>
      </c>
      <c r="G237" s="10">
        <f t="shared" si="3"/>
        <v>1000</v>
      </c>
    </row>
    <row r="238" spans="1:7" ht="30" x14ac:dyDescent="0.25">
      <c r="A238" s="2" t="s">
        <v>24</v>
      </c>
      <c r="B238" s="2" t="s">
        <v>6</v>
      </c>
      <c r="C238" s="2" t="s">
        <v>34</v>
      </c>
      <c r="D238" s="2" t="s">
        <v>36</v>
      </c>
      <c r="E238" s="3">
        <v>14763</v>
      </c>
      <c r="F238" s="3">
        <v>12703</v>
      </c>
      <c r="G238" s="10">
        <f t="shared" si="3"/>
        <v>1162.1664173817207</v>
      </c>
    </row>
    <row r="239" spans="1:7" ht="30" x14ac:dyDescent="0.25">
      <c r="A239" s="2" t="s">
        <v>25</v>
      </c>
      <c r="B239" s="2" t="s">
        <v>6</v>
      </c>
      <c r="C239" s="2" t="s">
        <v>34</v>
      </c>
      <c r="D239" s="2" t="s">
        <v>36</v>
      </c>
      <c r="E239" s="3">
        <v>8458</v>
      </c>
      <c r="F239" s="3">
        <v>11425</v>
      </c>
      <c r="G239" s="10">
        <f t="shared" si="3"/>
        <v>740.30634573304155</v>
      </c>
    </row>
    <row r="240" spans="1:7" ht="30" x14ac:dyDescent="0.25">
      <c r="A240" s="2" t="s">
        <v>26</v>
      </c>
      <c r="B240" s="2" t="s">
        <v>6</v>
      </c>
      <c r="C240" s="2" t="s">
        <v>34</v>
      </c>
      <c r="D240" s="2" t="s">
        <v>36</v>
      </c>
      <c r="E240" s="3">
        <v>10071</v>
      </c>
      <c r="F240" s="3">
        <v>7954</v>
      </c>
      <c r="G240" s="10">
        <f t="shared" si="3"/>
        <v>1266.1553935126981</v>
      </c>
    </row>
    <row r="241" spans="1:7" ht="30" x14ac:dyDescent="0.25">
      <c r="A241" s="2" t="s">
        <v>130</v>
      </c>
      <c r="B241" s="2" t="s">
        <v>6</v>
      </c>
      <c r="C241" s="2" t="s">
        <v>34</v>
      </c>
      <c r="D241" s="2" t="s">
        <v>36</v>
      </c>
      <c r="E241" s="3">
        <v>5307</v>
      </c>
      <c r="F241" s="3">
        <v>4035</v>
      </c>
      <c r="G241" s="10">
        <f t="shared" si="3"/>
        <v>1315.2416356877322</v>
      </c>
    </row>
    <row r="242" spans="1:7" ht="30" x14ac:dyDescent="0.25">
      <c r="A242" s="2" t="s">
        <v>131</v>
      </c>
      <c r="B242" s="2" t="s">
        <v>6</v>
      </c>
      <c r="C242" s="2" t="s">
        <v>34</v>
      </c>
      <c r="D242" s="2" t="s">
        <v>36</v>
      </c>
      <c r="E242" s="3">
        <v>8991</v>
      </c>
      <c r="F242" s="3">
        <v>7797</v>
      </c>
      <c r="G242" s="10">
        <f t="shared" si="3"/>
        <v>1153.1358214697959</v>
      </c>
    </row>
    <row r="243" spans="1:7" ht="30" x14ac:dyDescent="0.25">
      <c r="A243" s="2" t="s">
        <v>132</v>
      </c>
      <c r="B243" s="2" t="s">
        <v>6</v>
      </c>
      <c r="C243" s="2" t="s">
        <v>34</v>
      </c>
      <c r="D243" s="2" t="s">
        <v>36</v>
      </c>
      <c r="E243" s="3">
        <v>4165</v>
      </c>
      <c r="F243" s="3">
        <v>3813</v>
      </c>
      <c r="G243" s="10">
        <f t="shared" si="3"/>
        <v>1092.315761867296</v>
      </c>
    </row>
    <row r="244" spans="1:7" ht="30" x14ac:dyDescent="0.25">
      <c r="A244" s="2" t="s">
        <v>133</v>
      </c>
      <c r="B244" s="2" t="s">
        <v>6</v>
      </c>
      <c r="C244" s="2" t="s">
        <v>34</v>
      </c>
      <c r="D244" s="2" t="s">
        <v>36</v>
      </c>
      <c r="E244" s="3">
        <v>3019</v>
      </c>
      <c r="F244" s="3">
        <v>2156</v>
      </c>
      <c r="G244" s="10">
        <f t="shared" si="3"/>
        <v>1400.2782931354361</v>
      </c>
    </row>
    <row r="245" spans="1:7" ht="30" x14ac:dyDescent="0.25">
      <c r="A245" s="2" t="s">
        <v>135</v>
      </c>
      <c r="B245" s="2" t="s">
        <v>6</v>
      </c>
      <c r="C245" s="2" t="s">
        <v>34</v>
      </c>
      <c r="D245" s="2" t="s">
        <v>36</v>
      </c>
      <c r="E245" s="3">
        <v>6301</v>
      </c>
      <c r="F245" s="3">
        <v>5376</v>
      </c>
      <c r="G245" s="10">
        <f t="shared" si="3"/>
        <v>1172.0610119047619</v>
      </c>
    </row>
    <row r="246" spans="1:7" ht="30" x14ac:dyDescent="0.25">
      <c r="A246" s="2" t="s">
        <v>136</v>
      </c>
      <c r="B246" s="2" t="s">
        <v>6</v>
      </c>
      <c r="C246" s="2" t="s">
        <v>34</v>
      </c>
      <c r="D246" s="2" t="s">
        <v>36</v>
      </c>
      <c r="E246" s="3">
        <v>5266</v>
      </c>
      <c r="F246" s="3">
        <v>4028</v>
      </c>
      <c r="G246" s="10">
        <f t="shared" si="3"/>
        <v>1307.3485600794438</v>
      </c>
    </row>
    <row r="247" spans="1:7" ht="30" x14ac:dyDescent="0.25">
      <c r="A247" s="2" t="s">
        <v>137</v>
      </c>
      <c r="B247" s="2" t="s">
        <v>6</v>
      </c>
      <c r="C247" s="2" t="s">
        <v>34</v>
      </c>
      <c r="D247" s="2" t="s">
        <v>36</v>
      </c>
      <c r="E247" s="3">
        <v>6172</v>
      </c>
      <c r="F247" s="3">
        <v>5471</v>
      </c>
      <c r="G247" s="10">
        <f t="shared" si="3"/>
        <v>1128.1301407420947</v>
      </c>
    </row>
    <row r="248" spans="1:7" ht="30" x14ac:dyDescent="0.25">
      <c r="A248" s="2" t="s">
        <v>140</v>
      </c>
      <c r="B248" s="2" t="s">
        <v>6</v>
      </c>
      <c r="C248" s="2" t="s">
        <v>34</v>
      </c>
      <c r="D248" s="2" t="s">
        <v>36</v>
      </c>
      <c r="E248" s="3">
        <v>6609</v>
      </c>
      <c r="F248" s="3">
        <v>5430</v>
      </c>
      <c r="G248" s="10">
        <f t="shared" si="3"/>
        <v>1217.1270718232042</v>
      </c>
    </row>
    <row r="249" spans="1:7" ht="30" x14ac:dyDescent="0.25">
      <c r="A249" s="2" t="s">
        <v>143</v>
      </c>
      <c r="B249" s="2" t="s">
        <v>6</v>
      </c>
      <c r="C249" s="2" t="s">
        <v>34</v>
      </c>
      <c r="D249" s="2" t="s">
        <v>36</v>
      </c>
      <c r="E249" s="3">
        <v>4876.7</v>
      </c>
      <c r="F249" s="3">
        <v>4116</v>
      </c>
      <c r="G249" s="10">
        <f t="shared" si="3"/>
        <v>1184.8153547133138</v>
      </c>
    </row>
    <row r="250" spans="1:7" ht="30" x14ac:dyDescent="0.25">
      <c r="A250" s="2" t="s">
        <v>5</v>
      </c>
      <c r="B250" s="2" t="s">
        <v>6</v>
      </c>
      <c r="C250" s="2" t="s">
        <v>34</v>
      </c>
      <c r="D250" s="2" t="s">
        <v>37</v>
      </c>
      <c r="E250" s="3">
        <v>131158</v>
      </c>
      <c r="F250" s="3">
        <v>24532</v>
      </c>
      <c r="G250" s="10">
        <f t="shared" si="3"/>
        <v>5346.4046959073867</v>
      </c>
    </row>
    <row r="251" spans="1:7" ht="30" x14ac:dyDescent="0.25">
      <c r="A251" s="2" t="s">
        <v>9</v>
      </c>
      <c r="B251" s="2" t="s">
        <v>6</v>
      </c>
      <c r="C251" s="2" t="s">
        <v>34</v>
      </c>
      <c r="D251" s="2" t="s">
        <v>37</v>
      </c>
      <c r="E251" s="3">
        <v>133075</v>
      </c>
      <c r="F251" s="3">
        <v>24045</v>
      </c>
      <c r="G251" s="10">
        <f t="shared" si="3"/>
        <v>5534.4146392181328</v>
      </c>
    </row>
    <row r="252" spans="1:7" ht="30" x14ac:dyDescent="0.25">
      <c r="A252" s="2" t="s">
        <v>10</v>
      </c>
      <c r="B252" s="2" t="s">
        <v>6</v>
      </c>
      <c r="C252" s="2" t="s">
        <v>34</v>
      </c>
      <c r="D252" s="2" t="s">
        <v>37</v>
      </c>
      <c r="E252" s="3">
        <v>128420</v>
      </c>
      <c r="F252" s="3">
        <v>25376</v>
      </c>
      <c r="G252" s="10">
        <f t="shared" si="3"/>
        <v>5060.6872635561158</v>
      </c>
    </row>
    <row r="253" spans="1:7" ht="30" x14ac:dyDescent="0.25">
      <c r="A253" s="2" t="s">
        <v>11</v>
      </c>
      <c r="B253" s="2" t="s">
        <v>6</v>
      </c>
      <c r="C253" s="2" t="s">
        <v>34</v>
      </c>
      <c r="D253" s="2" t="s">
        <v>37</v>
      </c>
      <c r="E253" s="3">
        <v>111076</v>
      </c>
      <c r="F253" s="3">
        <v>23102</v>
      </c>
      <c r="G253" s="10">
        <f t="shared" si="3"/>
        <v>4808.0685654921654</v>
      </c>
    </row>
    <row r="254" spans="1:7" ht="30" x14ac:dyDescent="0.25">
      <c r="A254" s="2" t="s">
        <v>12</v>
      </c>
      <c r="B254" s="2" t="s">
        <v>6</v>
      </c>
      <c r="C254" s="2" t="s">
        <v>34</v>
      </c>
      <c r="D254" s="2" t="s">
        <v>37</v>
      </c>
      <c r="E254" s="3">
        <v>105801</v>
      </c>
      <c r="F254" s="3">
        <v>21089</v>
      </c>
      <c r="G254" s="10">
        <f t="shared" si="3"/>
        <v>5016.880838351748</v>
      </c>
    </row>
    <row r="255" spans="1:7" ht="30" x14ac:dyDescent="0.25">
      <c r="A255" s="2" t="s">
        <v>13</v>
      </c>
      <c r="B255" s="2" t="s">
        <v>6</v>
      </c>
      <c r="C255" s="2" t="s">
        <v>34</v>
      </c>
      <c r="D255" s="2" t="s">
        <v>37</v>
      </c>
      <c r="E255" s="3">
        <v>175105</v>
      </c>
      <c r="F255" s="3">
        <v>21054</v>
      </c>
      <c r="G255" s="10">
        <f t="shared" si="3"/>
        <v>8316.9468984516006</v>
      </c>
    </row>
    <row r="256" spans="1:7" ht="30" x14ac:dyDescent="0.25">
      <c r="A256" s="2" t="s">
        <v>14</v>
      </c>
      <c r="B256" s="2" t="s">
        <v>6</v>
      </c>
      <c r="C256" s="2" t="s">
        <v>34</v>
      </c>
      <c r="D256" s="2" t="s">
        <v>37</v>
      </c>
      <c r="E256" s="3">
        <v>194443</v>
      </c>
      <c r="F256" s="3">
        <v>19855</v>
      </c>
      <c r="G256" s="10">
        <f t="shared" si="3"/>
        <v>9793.1503399647445</v>
      </c>
    </row>
    <row r="257" spans="1:7" ht="30" x14ac:dyDescent="0.25">
      <c r="A257" s="2" t="s">
        <v>15</v>
      </c>
      <c r="B257" s="2" t="s">
        <v>6</v>
      </c>
      <c r="C257" s="2" t="s">
        <v>34</v>
      </c>
      <c r="D257" s="2" t="s">
        <v>37</v>
      </c>
      <c r="E257" s="3">
        <v>163628</v>
      </c>
      <c r="F257" s="3">
        <v>19658</v>
      </c>
      <c r="G257" s="10">
        <f t="shared" si="3"/>
        <v>8323.7358836097264</v>
      </c>
    </row>
    <row r="258" spans="1:7" ht="30" x14ac:dyDescent="0.25">
      <c r="A258" s="2" t="s">
        <v>16</v>
      </c>
      <c r="B258" s="2" t="s">
        <v>6</v>
      </c>
      <c r="C258" s="2" t="s">
        <v>34</v>
      </c>
      <c r="D258" s="2" t="s">
        <v>37</v>
      </c>
      <c r="E258" s="3">
        <v>146926</v>
      </c>
      <c r="F258" s="3">
        <v>17144</v>
      </c>
      <c r="G258" s="10">
        <f t="shared" si="3"/>
        <v>8570.1119925338317</v>
      </c>
    </row>
    <row r="259" spans="1:7" ht="30" x14ac:dyDescent="0.25">
      <c r="A259" s="2" t="s">
        <v>17</v>
      </c>
      <c r="B259" s="2" t="s">
        <v>6</v>
      </c>
      <c r="C259" s="2" t="s">
        <v>34</v>
      </c>
      <c r="D259" s="2" t="s">
        <v>37</v>
      </c>
      <c r="E259" s="3">
        <v>173397</v>
      </c>
      <c r="F259" s="3">
        <v>18177</v>
      </c>
      <c r="G259" s="10">
        <f t="shared" si="3"/>
        <v>9539.3629311767618</v>
      </c>
    </row>
    <row r="260" spans="1:7" ht="30" x14ac:dyDescent="0.25">
      <c r="A260" s="2" t="s">
        <v>18</v>
      </c>
      <c r="B260" s="2" t="s">
        <v>6</v>
      </c>
      <c r="C260" s="2" t="s">
        <v>34</v>
      </c>
      <c r="D260" s="2" t="s">
        <v>37</v>
      </c>
      <c r="E260" s="3">
        <v>189294</v>
      </c>
      <c r="F260" s="3">
        <v>17526</v>
      </c>
      <c r="G260" s="10">
        <f t="shared" si="3"/>
        <v>10800.753166723725</v>
      </c>
    </row>
    <row r="261" spans="1:7" ht="30" x14ac:dyDescent="0.25">
      <c r="A261" s="2" t="s">
        <v>19</v>
      </c>
      <c r="B261" s="2" t="s">
        <v>6</v>
      </c>
      <c r="C261" s="2" t="s">
        <v>34</v>
      </c>
      <c r="D261" s="2" t="s">
        <v>37</v>
      </c>
      <c r="E261" s="3">
        <v>154109</v>
      </c>
      <c r="F261" s="3">
        <v>14442</v>
      </c>
      <c r="G261" s="10">
        <f t="shared" si="3"/>
        <v>10670.890458385265</v>
      </c>
    </row>
    <row r="262" spans="1:7" ht="30" x14ac:dyDescent="0.25">
      <c r="A262" s="2" t="s">
        <v>20</v>
      </c>
      <c r="B262" s="2" t="s">
        <v>6</v>
      </c>
      <c r="C262" s="2" t="s">
        <v>34</v>
      </c>
      <c r="D262" s="2" t="s">
        <v>37</v>
      </c>
      <c r="E262" s="3">
        <v>135421</v>
      </c>
      <c r="F262" s="3">
        <v>18569</v>
      </c>
      <c r="G262" s="10">
        <f t="shared" si="3"/>
        <v>7292.8536808659592</v>
      </c>
    </row>
    <row r="263" spans="1:7" ht="30" x14ac:dyDescent="0.25">
      <c r="A263" s="2" t="s">
        <v>21</v>
      </c>
      <c r="B263" s="2" t="s">
        <v>6</v>
      </c>
      <c r="C263" s="2" t="s">
        <v>34</v>
      </c>
      <c r="D263" s="2" t="s">
        <v>37</v>
      </c>
      <c r="E263" s="3">
        <v>138641</v>
      </c>
      <c r="F263" s="3">
        <v>18781</v>
      </c>
      <c r="G263" s="10">
        <f t="shared" si="3"/>
        <v>7381.9817901070228</v>
      </c>
    </row>
    <row r="264" spans="1:7" ht="30" x14ac:dyDescent="0.25">
      <c r="A264" s="2" t="s">
        <v>22</v>
      </c>
      <c r="B264" s="2" t="s">
        <v>6</v>
      </c>
      <c r="C264" s="2" t="s">
        <v>34</v>
      </c>
      <c r="D264" s="2" t="s">
        <v>37</v>
      </c>
      <c r="E264" s="3">
        <v>146540</v>
      </c>
      <c r="F264" s="3">
        <v>12990</v>
      </c>
      <c r="G264" s="10">
        <f t="shared" si="3"/>
        <v>11280.985373364127</v>
      </c>
    </row>
    <row r="265" spans="1:7" ht="30" x14ac:dyDescent="0.25">
      <c r="A265" s="2" t="s">
        <v>23</v>
      </c>
      <c r="B265" s="2" t="s">
        <v>6</v>
      </c>
      <c r="C265" s="2" t="s">
        <v>34</v>
      </c>
      <c r="D265" s="2" t="s">
        <v>37</v>
      </c>
      <c r="E265" s="3">
        <v>223976</v>
      </c>
      <c r="F265" s="3">
        <v>17914</v>
      </c>
      <c r="G265" s="10">
        <f t="shared" si="3"/>
        <v>12502.846935357822</v>
      </c>
    </row>
    <row r="266" spans="1:7" ht="30" x14ac:dyDescent="0.25">
      <c r="A266" s="2" t="s">
        <v>24</v>
      </c>
      <c r="B266" s="2" t="s">
        <v>6</v>
      </c>
      <c r="C266" s="2" t="s">
        <v>34</v>
      </c>
      <c r="D266" s="2" t="s">
        <v>37</v>
      </c>
      <c r="E266" s="3">
        <v>149255</v>
      </c>
      <c r="F266" s="3">
        <v>13486</v>
      </c>
      <c r="G266" s="10">
        <f t="shared" si="3"/>
        <v>11067.403232982353</v>
      </c>
    </row>
    <row r="267" spans="1:7" ht="30" x14ac:dyDescent="0.25">
      <c r="A267" s="2" t="s">
        <v>25</v>
      </c>
      <c r="B267" s="2" t="s">
        <v>6</v>
      </c>
      <c r="C267" s="2" t="s">
        <v>34</v>
      </c>
      <c r="D267" s="2" t="s">
        <v>37</v>
      </c>
      <c r="E267" s="3">
        <v>191531</v>
      </c>
      <c r="F267" s="3">
        <v>17387</v>
      </c>
      <c r="G267" s="10">
        <f t="shared" si="3"/>
        <v>11015.758900327832</v>
      </c>
    </row>
    <row r="268" spans="1:7" ht="30" x14ac:dyDescent="0.25">
      <c r="A268" s="2" t="s">
        <v>26</v>
      </c>
      <c r="B268" s="2" t="s">
        <v>6</v>
      </c>
      <c r="C268" s="2" t="s">
        <v>34</v>
      </c>
      <c r="D268" s="2" t="s">
        <v>37</v>
      </c>
      <c r="E268" s="3">
        <v>180063</v>
      </c>
      <c r="F268" s="3">
        <v>15767</v>
      </c>
      <c r="G268" s="10">
        <f t="shared" si="3"/>
        <v>11420.244815120188</v>
      </c>
    </row>
    <row r="269" spans="1:7" ht="30" x14ac:dyDescent="0.25">
      <c r="A269" s="2" t="s">
        <v>130</v>
      </c>
      <c r="B269" s="2" t="s">
        <v>6</v>
      </c>
      <c r="C269" s="2" t="s">
        <v>34</v>
      </c>
      <c r="D269" s="2" t="s">
        <v>37</v>
      </c>
      <c r="E269" s="3">
        <v>193112</v>
      </c>
      <c r="F269" s="3">
        <v>17698</v>
      </c>
      <c r="G269" s="10">
        <f t="shared" si="3"/>
        <v>10911.515425471805</v>
      </c>
    </row>
    <row r="270" spans="1:7" ht="30" x14ac:dyDescent="0.25">
      <c r="A270" s="2" t="s">
        <v>131</v>
      </c>
      <c r="B270" s="2" t="s">
        <v>6</v>
      </c>
      <c r="C270" s="2" t="s">
        <v>34</v>
      </c>
      <c r="D270" s="2" t="s">
        <v>37</v>
      </c>
      <c r="E270" s="3">
        <v>201098</v>
      </c>
      <c r="F270" s="3">
        <v>18807</v>
      </c>
      <c r="G270" s="10">
        <f t="shared" si="3"/>
        <v>10692.720795448504</v>
      </c>
    </row>
    <row r="271" spans="1:7" ht="30" x14ac:dyDescent="0.25">
      <c r="A271" s="2" t="s">
        <v>132</v>
      </c>
      <c r="B271" s="2" t="s">
        <v>6</v>
      </c>
      <c r="C271" s="2" t="s">
        <v>34</v>
      </c>
      <c r="D271" s="2" t="s">
        <v>37</v>
      </c>
      <c r="E271" s="3">
        <v>211164</v>
      </c>
      <c r="F271" s="3">
        <v>19692</v>
      </c>
      <c r="G271" s="10">
        <f t="shared" si="3"/>
        <v>10723.339427178549</v>
      </c>
    </row>
    <row r="272" spans="1:7" ht="30" x14ac:dyDescent="0.25">
      <c r="A272" s="2" t="s">
        <v>133</v>
      </c>
      <c r="B272" s="2" t="s">
        <v>6</v>
      </c>
      <c r="C272" s="2" t="s">
        <v>34</v>
      </c>
      <c r="D272" s="2" t="s">
        <v>37</v>
      </c>
      <c r="E272" s="3">
        <v>179926</v>
      </c>
      <c r="F272" s="3">
        <v>16222</v>
      </c>
      <c r="G272" s="10">
        <f t="shared" si="3"/>
        <v>11091.480705215141</v>
      </c>
    </row>
    <row r="273" spans="1:9" ht="30" x14ac:dyDescent="0.25">
      <c r="A273" s="2" t="s">
        <v>135</v>
      </c>
      <c r="B273" s="2" t="s">
        <v>6</v>
      </c>
      <c r="C273" s="2" t="s">
        <v>34</v>
      </c>
      <c r="D273" s="2" t="s">
        <v>37</v>
      </c>
      <c r="E273" s="3">
        <v>183997.22</v>
      </c>
      <c r="F273" s="3">
        <v>16907</v>
      </c>
      <c r="G273" s="10">
        <f t="shared" si="3"/>
        <v>10882.901756668834</v>
      </c>
    </row>
    <row r="274" spans="1:9" ht="30" x14ac:dyDescent="0.25">
      <c r="A274" s="2" t="s">
        <v>136</v>
      </c>
      <c r="B274" s="2" t="s">
        <v>6</v>
      </c>
      <c r="C274" s="2" t="s">
        <v>34</v>
      </c>
      <c r="D274" s="2" t="s">
        <v>37</v>
      </c>
      <c r="E274" s="3">
        <v>129569</v>
      </c>
      <c r="F274" s="3">
        <v>15904</v>
      </c>
      <c r="G274" s="10">
        <f t="shared" si="3"/>
        <v>8146.9441649899391</v>
      </c>
      <c r="I274" s="10"/>
    </row>
    <row r="275" spans="1:9" ht="30" x14ac:dyDescent="0.25">
      <c r="A275" s="2" t="s">
        <v>137</v>
      </c>
      <c r="B275" s="2" t="s">
        <v>6</v>
      </c>
      <c r="C275" s="2" t="s">
        <v>34</v>
      </c>
      <c r="D275" s="2" t="s">
        <v>37</v>
      </c>
      <c r="E275" s="3">
        <v>144980</v>
      </c>
      <c r="F275" s="3">
        <v>16792</v>
      </c>
      <c r="G275" s="10">
        <f t="shared" si="3"/>
        <v>8633.8732729871372</v>
      </c>
      <c r="I275" s="10"/>
    </row>
    <row r="276" spans="1:9" ht="30" x14ac:dyDescent="0.25">
      <c r="A276" s="2" t="s">
        <v>140</v>
      </c>
      <c r="B276" s="2" t="s">
        <v>6</v>
      </c>
      <c r="C276" s="2" t="s">
        <v>34</v>
      </c>
      <c r="D276" s="2" t="s">
        <v>37</v>
      </c>
      <c r="E276" s="3">
        <v>131266</v>
      </c>
      <c r="F276" s="3">
        <v>16816</v>
      </c>
      <c r="G276" s="10">
        <f t="shared" si="3"/>
        <v>7806.018078020933</v>
      </c>
      <c r="I276" s="10"/>
    </row>
    <row r="277" spans="1:9" ht="30" x14ac:dyDescent="0.25">
      <c r="A277" s="2" t="s">
        <v>143</v>
      </c>
      <c r="B277" s="2" t="s">
        <v>6</v>
      </c>
      <c r="C277" s="2" t="s">
        <v>34</v>
      </c>
      <c r="D277" s="2" t="s">
        <v>37</v>
      </c>
      <c r="E277" s="3">
        <v>136797</v>
      </c>
      <c r="F277" s="3">
        <v>17537</v>
      </c>
      <c r="G277" s="10">
        <f t="shared" si="3"/>
        <v>7800.4789872840283</v>
      </c>
      <c r="I277" s="10"/>
    </row>
    <row r="278" spans="1:9" ht="30" x14ac:dyDescent="0.25">
      <c r="A278" s="2" t="s">
        <v>5</v>
      </c>
      <c r="B278" s="2" t="s">
        <v>6</v>
      </c>
      <c r="C278" s="2" t="s">
        <v>34</v>
      </c>
      <c r="D278" s="2" t="s">
        <v>38</v>
      </c>
      <c r="E278" s="3">
        <v>8570</v>
      </c>
      <c r="F278" s="3">
        <v>7972</v>
      </c>
      <c r="G278" s="10">
        <f t="shared" si="3"/>
        <v>1075.0125439036628</v>
      </c>
    </row>
    <row r="279" spans="1:9" ht="30" x14ac:dyDescent="0.25">
      <c r="A279" s="2" t="s">
        <v>9</v>
      </c>
      <c r="B279" s="2" t="s">
        <v>6</v>
      </c>
      <c r="C279" s="2" t="s">
        <v>34</v>
      </c>
      <c r="D279" s="2" t="s">
        <v>38</v>
      </c>
      <c r="E279" s="3">
        <v>5611</v>
      </c>
      <c r="F279" s="3">
        <v>5791</v>
      </c>
      <c r="G279" s="10">
        <f t="shared" si="3"/>
        <v>968.91728544292869</v>
      </c>
    </row>
    <row r="280" spans="1:9" ht="30" x14ac:dyDescent="0.25">
      <c r="A280" s="2" t="s">
        <v>10</v>
      </c>
      <c r="B280" s="2" t="s">
        <v>6</v>
      </c>
      <c r="C280" s="2" t="s">
        <v>34</v>
      </c>
      <c r="D280" s="2" t="s">
        <v>38</v>
      </c>
      <c r="E280" s="3">
        <v>5017</v>
      </c>
      <c r="F280" s="3">
        <v>5199</v>
      </c>
      <c r="G280" s="10">
        <f t="shared" si="3"/>
        <v>964.99326793614159</v>
      </c>
    </row>
    <row r="281" spans="1:9" ht="30" x14ac:dyDescent="0.25">
      <c r="A281" s="2" t="s">
        <v>11</v>
      </c>
      <c r="B281" s="2" t="s">
        <v>6</v>
      </c>
      <c r="C281" s="2" t="s">
        <v>34</v>
      </c>
      <c r="D281" s="2" t="s">
        <v>38</v>
      </c>
      <c r="E281" s="3">
        <v>3523</v>
      </c>
      <c r="F281" s="3">
        <v>3548</v>
      </c>
      <c r="G281" s="10">
        <f t="shared" ref="G281:G371" si="4">(E281/F281)*1000</f>
        <v>992.95377677564818</v>
      </c>
    </row>
    <row r="282" spans="1:9" ht="30" x14ac:dyDescent="0.25">
      <c r="A282" s="2" t="s">
        <v>12</v>
      </c>
      <c r="B282" s="2" t="s">
        <v>6</v>
      </c>
      <c r="C282" s="2" t="s">
        <v>34</v>
      </c>
      <c r="D282" s="2" t="s">
        <v>38</v>
      </c>
      <c r="E282" s="3">
        <v>2818</v>
      </c>
      <c r="F282" s="3">
        <v>2747</v>
      </c>
      <c r="G282" s="10">
        <f t="shared" si="4"/>
        <v>1025.8463778667638</v>
      </c>
    </row>
    <row r="283" spans="1:9" ht="30" x14ac:dyDescent="0.25">
      <c r="A283" s="2" t="s">
        <v>13</v>
      </c>
      <c r="B283" s="2" t="s">
        <v>6</v>
      </c>
      <c r="C283" s="2" t="s">
        <v>34</v>
      </c>
      <c r="D283" s="2" t="s">
        <v>38</v>
      </c>
      <c r="E283" s="3">
        <v>1970</v>
      </c>
      <c r="F283" s="3">
        <v>2214</v>
      </c>
      <c r="G283" s="10">
        <f t="shared" si="4"/>
        <v>889.7922312556459</v>
      </c>
    </row>
    <row r="284" spans="1:9" ht="30" x14ac:dyDescent="0.25">
      <c r="A284" s="2" t="s">
        <v>14</v>
      </c>
      <c r="B284" s="2" t="s">
        <v>6</v>
      </c>
      <c r="C284" s="2" t="s">
        <v>34</v>
      </c>
      <c r="D284" s="2" t="s">
        <v>38</v>
      </c>
      <c r="E284" s="3">
        <v>1242</v>
      </c>
      <c r="F284" s="3">
        <v>1502</v>
      </c>
      <c r="G284" s="10">
        <f t="shared" si="4"/>
        <v>826.89747003994671</v>
      </c>
    </row>
    <row r="285" spans="1:9" ht="30" x14ac:dyDescent="0.25">
      <c r="A285" s="2" t="s">
        <v>15</v>
      </c>
      <c r="B285" s="2" t="s">
        <v>6</v>
      </c>
      <c r="C285" s="2" t="s">
        <v>34</v>
      </c>
      <c r="D285" s="2" t="s">
        <v>38</v>
      </c>
      <c r="E285" s="3">
        <v>970</v>
      </c>
      <c r="F285" s="3">
        <v>1200</v>
      </c>
      <c r="G285" s="10">
        <f t="shared" si="4"/>
        <v>808.33333333333337</v>
      </c>
    </row>
    <row r="286" spans="1:9" ht="30" x14ac:dyDescent="0.25">
      <c r="A286" s="2" t="s">
        <v>16</v>
      </c>
      <c r="B286" s="2" t="s">
        <v>6</v>
      </c>
      <c r="C286" s="2" t="s">
        <v>34</v>
      </c>
      <c r="D286" s="2" t="s">
        <v>38</v>
      </c>
      <c r="E286" s="3">
        <v>439</v>
      </c>
      <c r="F286" s="3">
        <v>715</v>
      </c>
      <c r="G286" s="10">
        <f t="shared" si="4"/>
        <v>613.98601398601397</v>
      </c>
    </row>
    <row r="287" spans="1:9" ht="30" x14ac:dyDescent="0.25">
      <c r="A287" s="2" t="s">
        <v>17</v>
      </c>
      <c r="B287" s="2" t="s">
        <v>6</v>
      </c>
      <c r="C287" s="2" t="s">
        <v>34</v>
      </c>
      <c r="D287" s="2" t="s">
        <v>38</v>
      </c>
      <c r="E287" s="3">
        <v>5230</v>
      </c>
      <c r="F287" s="3">
        <v>4673</v>
      </c>
      <c r="G287" s="10">
        <f t="shared" si="4"/>
        <v>1119.1953777016906</v>
      </c>
    </row>
    <row r="288" spans="1:9" ht="30" x14ac:dyDescent="0.25">
      <c r="A288" s="2" t="s">
        <v>18</v>
      </c>
      <c r="B288" s="2" t="s">
        <v>6</v>
      </c>
      <c r="C288" s="2" t="s">
        <v>34</v>
      </c>
      <c r="D288" s="2" t="s">
        <v>38</v>
      </c>
      <c r="E288" s="3">
        <v>15514</v>
      </c>
      <c r="F288" s="3">
        <v>12517</v>
      </c>
      <c r="G288" s="10">
        <f t="shared" si="4"/>
        <v>1239.4343692578093</v>
      </c>
    </row>
    <row r="289" spans="1:7" ht="30" x14ac:dyDescent="0.25">
      <c r="A289" s="2" t="s">
        <v>19</v>
      </c>
      <c r="B289" s="2" t="s">
        <v>6</v>
      </c>
      <c r="C289" s="2" t="s">
        <v>34</v>
      </c>
      <c r="D289" s="2" t="s">
        <v>38</v>
      </c>
      <c r="E289" s="3">
        <v>15942</v>
      </c>
      <c r="F289" s="3">
        <v>30460</v>
      </c>
      <c r="G289" s="10">
        <f t="shared" si="4"/>
        <v>523.37491792514777</v>
      </c>
    </row>
    <row r="290" spans="1:7" ht="30" x14ac:dyDescent="0.25">
      <c r="A290" s="2" t="s">
        <v>20</v>
      </c>
      <c r="B290" s="2" t="s">
        <v>6</v>
      </c>
      <c r="C290" s="2" t="s">
        <v>34</v>
      </c>
      <c r="D290" s="2" t="s">
        <v>38</v>
      </c>
      <c r="E290" s="3">
        <v>37777</v>
      </c>
      <c r="F290" s="3">
        <v>43000</v>
      </c>
      <c r="G290" s="10">
        <f t="shared" si="4"/>
        <v>878.53488372093022</v>
      </c>
    </row>
    <row r="291" spans="1:7" ht="30" x14ac:dyDescent="0.25">
      <c r="A291" s="2" t="s">
        <v>21</v>
      </c>
      <c r="B291" s="2" t="s">
        <v>6</v>
      </c>
      <c r="C291" s="2" t="s">
        <v>34</v>
      </c>
      <c r="D291" s="2" t="s">
        <v>38</v>
      </c>
      <c r="E291" s="3">
        <v>85792</v>
      </c>
      <c r="F291" s="3">
        <v>63606</v>
      </c>
      <c r="G291" s="10">
        <f t="shared" si="4"/>
        <v>1348.8035719900638</v>
      </c>
    </row>
    <row r="292" spans="1:7" ht="30" x14ac:dyDescent="0.25">
      <c r="A292" s="2" t="s">
        <v>22</v>
      </c>
      <c r="B292" s="2" t="s">
        <v>6</v>
      </c>
      <c r="C292" s="2" t="s">
        <v>34</v>
      </c>
      <c r="D292" s="2" t="s">
        <v>38</v>
      </c>
      <c r="E292" s="3">
        <v>67870</v>
      </c>
      <c r="F292" s="3">
        <v>62146</v>
      </c>
      <c r="G292" s="10">
        <f t="shared" si="4"/>
        <v>1092.1056866089532</v>
      </c>
    </row>
    <row r="293" spans="1:7" ht="30" x14ac:dyDescent="0.25">
      <c r="A293" s="2" t="s">
        <v>23</v>
      </c>
      <c r="B293" s="2" t="s">
        <v>6</v>
      </c>
      <c r="C293" s="2" t="s">
        <v>34</v>
      </c>
      <c r="D293" s="2" t="s">
        <v>38</v>
      </c>
      <c r="E293" s="3">
        <v>59164</v>
      </c>
      <c r="F293" s="3">
        <v>64484</v>
      </c>
      <c r="G293" s="10">
        <f t="shared" si="4"/>
        <v>917.49891445940079</v>
      </c>
    </row>
    <row r="294" spans="1:7" ht="30" x14ac:dyDescent="0.25">
      <c r="A294" s="2" t="s">
        <v>24</v>
      </c>
      <c r="B294" s="2" t="s">
        <v>6</v>
      </c>
      <c r="C294" s="2" t="s">
        <v>34</v>
      </c>
      <c r="D294" s="2" t="s">
        <v>38</v>
      </c>
      <c r="E294" s="3">
        <v>58389</v>
      </c>
      <c r="F294" s="3">
        <v>62953</v>
      </c>
      <c r="G294" s="10">
        <f t="shared" si="4"/>
        <v>927.50146935015005</v>
      </c>
    </row>
    <row r="295" spans="1:7" ht="30" x14ac:dyDescent="0.25">
      <c r="A295" s="2" t="s">
        <v>25</v>
      </c>
      <c r="B295" s="2" t="s">
        <v>6</v>
      </c>
      <c r="C295" s="2" t="s">
        <v>34</v>
      </c>
      <c r="D295" s="2" t="s">
        <v>38</v>
      </c>
      <c r="E295" s="3">
        <v>18422</v>
      </c>
      <c r="F295" s="3">
        <v>23495</v>
      </c>
      <c r="G295" s="10">
        <f t="shared" si="4"/>
        <v>784.08171951479028</v>
      </c>
    </row>
    <row r="296" spans="1:7" ht="30" x14ac:dyDescent="0.25">
      <c r="A296" s="2" t="s">
        <v>26</v>
      </c>
      <c r="B296" s="2" t="s">
        <v>6</v>
      </c>
      <c r="C296" s="2" t="s">
        <v>34</v>
      </c>
      <c r="D296" s="2" t="s">
        <v>38</v>
      </c>
      <c r="E296" s="3">
        <v>8059</v>
      </c>
      <c r="F296" s="3">
        <v>8241</v>
      </c>
      <c r="G296" s="10">
        <f t="shared" si="4"/>
        <v>977.91530154107511</v>
      </c>
    </row>
    <row r="297" spans="1:7" ht="30" x14ac:dyDescent="0.25">
      <c r="A297" s="2" t="s">
        <v>130</v>
      </c>
      <c r="B297" s="2" t="s">
        <v>6</v>
      </c>
      <c r="C297" s="2" t="s">
        <v>34</v>
      </c>
      <c r="D297" s="2" t="s">
        <v>38</v>
      </c>
      <c r="E297" s="3">
        <v>14457.35</v>
      </c>
      <c r="F297" s="3">
        <v>21950</v>
      </c>
      <c r="G297" s="10">
        <f t="shared" si="4"/>
        <v>658.64920273348525</v>
      </c>
    </row>
    <row r="298" spans="1:7" ht="30" x14ac:dyDescent="0.25">
      <c r="A298" s="2" t="s">
        <v>131</v>
      </c>
      <c r="B298" s="2" t="s">
        <v>6</v>
      </c>
      <c r="C298" s="2" t="s">
        <v>34</v>
      </c>
      <c r="D298" s="2" t="s">
        <v>38</v>
      </c>
      <c r="E298" s="17">
        <v>20852</v>
      </c>
      <c r="F298" s="17">
        <v>1843</v>
      </c>
      <c r="G298" s="10">
        <f t="shared" si="4"/>
        <v>11314.161692892023</v>
      </c>
    </row>
    <row r="299" spans="1:7" ht="30" x14ac:dyDescent="0.25">
      <c r="A299" s="2" t="s">
        <v>132</v>
      </c>
      <c r="B299" s="2" t="s">
        <v>6</v>
      </c>
      <c r="C299" s="2" t="s">
        <v>34</v>
      </c>
      <c r="D299" s="2" t="s">
        <v>38</v>
      </c>
      <c r="E299" s="3">
        <v>2799</v>
      </c>
      <c r="F299" s="3">
        <v>5117</v>
      </c>
      <c r="G299" s="10">
        <f t="shared" si="4"/>
        <v>547.00019542700807</v>
      </c>
    </row>
    <row r="300" spans="1:7" ht="30" x14ac:dyDescent="0.25">
      <c r="A300" s="2" t="s">
        <v>133</v>
      </c>
      <c r="B300" s="2" t="s">
        <v>6</v>
      </c>
      <c r="C300" s="2" t="s">
        <v>34</v>
      </c>
      <c r="D300" s="2" t="s">
        <v>38</v>
      </c>
      <c r="E300" s="3">
        <v>1750</v>
      </c>
      <c r="F300" s="3">
        <v>2500</v>
      </c>
      <c r="G300" s="10">
        <f t="shared" si="4"/>
        <v>700</v>
      </c>
    </row>
    <row r="301" spans="1:7" ht="30" x14ac:dyDescent="0.25">
      <c r="A301" s="2" t="s">
        <v>135</v>
      </c>
      <c r="B301" s="2" t="s">
        <v>6</v>
      </c>
      <c r="C301" s="2" t="s">
        <v>34</v>
      </c>
      <c r="D301" s="2" t="s">
        <v>38</v>
      </c>
      <c r="E301" s="3">
        <v>7716.96</v>
      </c>
      <c r="F301" s="3">
        <v>11250</v>
      </c>
      <c r="G301" s="10">
        <f t="shared" si="4"/>
        <v>685.952</v>
      </c>
    </row>
    <row r="302" spans="1:7" ht="30" x14ac:dyDescent="0.25">
      <c r="A302" s="2" t="s">
        <v>136</v>
      </c>
      <c r="B302" s="2" t="s">
        <v>6</v>
      </c>
      <c r="C302" s="2" t="s">
        <v>34</v>
      </c>
      <c r="D302" s="2" t="s">
        <v>38</v>
      </c>
      <c r="E302" s="3">
        <v>5080</v>
      </c>
      <c r="F302" s="3">
        <v>7253</v>
      </c>
      <c r="G302" s="10">
        <f t="shared" si="4"/>
        <v>700.39983455122024</v>
      </c>
    </row>
    <row r="303" spans="1:7" ht="30" x14ac:dyDescent="0.25">
      <c r="A303" s="2" t="s">
        <v>137</v>
      </c>
      <c r="B303" s="2" t="s">
        <v>6</v>
      </c>
      <c r="C303" s="2" t="s">
        <v>34</v>
      </c>
      <c r="D303" s="2" t="s">
        <v>38</v>
      </c>
      <c r="E303" s="3">
        <v>7387</v>
      </c>
      <c r="F303" s="3">
        <v>10248</v>
      </c>
      <c r="G303" s="10">
        <f t="shared" si="4"/>
        <v>720.82357533177208</v>
      </c>
    </row>
    <row r="304" spans="1:7" ht="30" x14ac:dyDescent="0.25">
      <c r="A304" s="2" t="s">
        <v>140</v>
      </c>
      <c r="B304" s="2" t="s">
        <v>6</v>
      </c>
      <c r="C304" s="2" t="s">
        <v>34</v>
      </c>
      <c r="D304" s="2" t="s">
        <v>38</v>
      </c>
      <c r="E304" s="3">
        <v>8894</v>
      </c>
      <c r="F304" s="3">
        <v>10601</v>
      </c>
      <c r="G304" s="10">
        <f t="shared" si="4"/>
        <v>838.97745495707954</v>
      </c>
    </row>
    <row r="305" spans="1:7" ht="30" x14ac:dyDescent="0.25">
      <c r="A305" s="2" t="s">
        <v>143</v>
      </c>
      <c r="B305" s="2" t="s">
        <v>6</v>
      </c>
      <c r="C305" s="2" t="s">
        <v>34</v>
      </c>
      <c r="D305" s="2" t="s">
        <v>38</v>
      </c>
      <c r="E305" s="3">
        <v>9989.44</v>
      </c>
      <c r="F305" s="3">
        <v>12539</v>
      </c>
      <c r="G305" s="10">
        <f t="shared" si="4"/>
        <v>796.66959087646546</v>
      </c>
    </row>
    <row r="306" spans="1:7" ht="30" x14ac:dyDescent="0.25">
      <c r="A306" s="2" t="s">
        <v>5</v>
      </c>
      <c r="B306" s="2" t="s">
        <v>6</v>
      </c>
      <c r="C306" s="2" t="s">
        <v>34</v>
      </c>
      <c r="D306" s="2" t="s">
        <v>39</v>
      </c>
      <c r="E306" s="3">
        <v>1534</v>
      </c>
      <c r="F306" s="3">
        <v>1192</v>
      </c>
      <c r="G306" s="10">
        <f t="shared" si="4"/>
        <v>1286.9127516778522</v>
      </c>
    </row>
    <row r="307" spans="1:7" ht="30" x14ac:dyDescent="0.25">
      <c r="A307" s="2" t="s">
        <v>9</v>
      </c>
      <c r="B307" s="2" t="s">
        <v>6</v>
      </c>
      <c r="C307" s="2" t="s">
        <v>34</v>
      </c>
      <c r="D307" s="2" t="s">
        <v>39</v>
      </c>
      <c r="E307" s="3">
        <v>2260</v>
      </c>
      <c r="F307" s="3">
        <v>1002</v>
      </c>
      <c r="G307" s="10">
        <f t="shared" si="4"/>
        <v>2255.489021956088</v>
      </c>
    </row>
    <row r="308" spans="1:7" ht="30" x14ac:dyDescent="0.25">
      <c r="A308" s="2" t="s">
        <v>10</v>
      </c>
      <c r="B308" s="2" t="s">
        <v>6</v>
      </c>
      <c r="C308" s="2" t="s">
        <v>34</v>
      </c>
      <c r="D308" s="2" t="s">
        <v>39</v>
      </c>
      <c r="E308" s="3">
        <v>1570</v>
      </c>
      <c r="F308" s="3">
        <v>611</v>
      </c>
      <c r="G308" s="10">
        <f t="shared" si="4"/>
        <v>2569.5581014729951</v>
      </c>
    </row>
    <row r="309" spans="1:7" ht="30" x14ac:dyDescent="0.25">
      <c r="A309" s="2" t="s">
        <v>11</v>
      </c>
      <c r="B309" s="2" t="s">
        <v>6</v>
      </c>
      <c r="C309" s="2" t="s">
        <v>34</v>
      </c>
      <c r="D309" s="2" t="s">
        <v>39</v>
      </c>
      <c r="E309" s="3">
        <v>1603</v>
      </c>
      <c r="F309" s="3">
        <v>560</v>
      </c>
      <c r="G309" s="10">
        <f t="shared" si="4"/>
        <v>2862.5</v>
      </c>
    </row>
    <row r="310" spans="1:7" ht="30" x14ac:dyDescent="0.25">
      <c r="A310" s="2" t="s">
        <v>12</v>
      </c>
      <c r="B310" s="2" t="s">
        <v>6</v>
      </c>
      <c r="C310" s="2" t="s">
        <v>34</v>
      </c>
      <c r="D310" s="2" t="s">
        <v>39</v>
      </c>
      <c r="E310" s="3">
        <v>1502</v>
      </c>
      <c r="F310" s="3">
        <v>520</v>
      </c>
      <c r="G310" s="10">
        <f t="shared" si="4"/>
        <v>2888.4615384615386</v>
      </c>
    </row>
    <row r="311" spans="1:7" ht="30" x14ac:dyDescent="0.25">
      <c r="A311" s="2" t="s">
        <v>13</v>
      </c>
      <c r="B311" s="2" t="s">
        <v>6</v>
      </c>
      <c r="C311" s="2" t="s">
        <v>34</v>
      </c>
      <c r="D311" s="2" t="s">
        <v>39</v>
      </c>
      <c r="E311" s="3">
        <v>1546</v>
      </c>
      <c r="F311" s="3">
        <v>511</v>
      </c>
      <c r="G311" s="10">
        <f t="shared" si="4"/>
        <v>3025.4403131115459</v>
      </c>
    </row>
    <row r="312" spans="1:7" ht="30" x14ac:dyDescent="0.25">
      <c r="A312" s="2" t="s">
        <v>14</v>
      </c>
      <c r="B312" s="2" t="s">
        <v>6</v>
      </c>
      <c r="C312" s="2" t="s">
        <v>34</v>
      </c>
      <c r="D312" s="2" t="s">
        <v>39</v>
      </c>
      <c r="E312" s="3">
        <v>1179</v>
      </c>
      <c r="F312" s="3">
        <v>400</v>
      </c>
      <c r="G312" s="10">
        <f t="shared" si="4"/>
        <v>2947.5</v>
      </c>
    </row>
    <row r="313" spans="1:7" ht="30" x14ac:dyDescent="0.25">
      <c r="A313" s="2" t="s">
        <v>15</v>
      </c>
      <c r="B313" s="2" t="s">
        <v>6</v>
      </c>
      <c r="C313" s="2" t="s">
        <v>34</v>
      </c>
      <c r="D313" s="2" t="s">
        <v>39</v>
      </c>
      <c r="E313" s="3">
        <v>963</v>
      </c>
      <c r="F313" s="3">
        <v>335</v>
      </c>
      <c r="G313" s="10">
        <f t="shared" si="4"/>
        <v>2874.6268656716416</v>
      </c>
    </row>
    <row r="314" spans="1:7" ht="30" x14ac:dyDescent="0.25">
      <c r="A314" s="2" t="s">
        <v>16</v>
      </c>
      <c r="B314" s="2" t="s">
        <v>6</v>
      </c>
      <c r="C314" s="2" t="s">
        <v>34</v>
      </c>
      <c r="D314" s="2" t="s">
        <v>39</v>
      </c>
      <c r="E314" s="3">
        <v>801</v>
      </c>
      <c r="F314" s="3">
        <v>293</v>
      </c>
      <c r="G314" s="10">
        <f t="shared" si="4"/>
        <v>2733.788395904437</v>
      </c>
    </row>
    <row r="315" spans="1:7" ht="30" x14ac:dyDescent="0.25">
      <c r="A315" s="2" t="s">
        <v>17</v>
      </c>
      <c r="B315" s="2" t="s">
        <v>6</v>
      </c>
      <c r="C315" s="2" t="s">
        <v>34</v>
      </c>
      <c r="D315" s="2" t="s">
        <v>39</v>
      </c>
      <c r="E315" s="3">
        <v>1315</v>
      </c>
      <c r="F315" s="3">
        <v>392</v>
      </c>
      <c r="G315" s="10">
        <f t="shared" si="4"/>
        <v>3354.591836734694</v>
      </c>
    </row>
    <row r="316" spans="1:7" ht="30" x14ac:dyDescent="0.25">
      <c r="A316" s="2" t="s">
        <v>18</v>
      </c>
      <c r="B316" s="2" t="s">
        <v>6</v>
      </c>
      <c r="C316" s="2" t="s">
        <v>34</v>
      </c>
      <c r="D316" s="2" t="s">
        <v>39</v>
      </c>
      <c r="E316" s="3">
        <v>1094</v>
      </c>
      <c r="F316" s="3">
        <v>350</v>
      </c>
      <c r="G316" s="10">
        <f t="shared" si="4"/>
        <v>3125.7142857142858</v>
      </c>
    </row>
    <row r="317" spans="1:7" ht="30" x14ac:dyDescent="0.25">
      <c r="A317" s="2" t="s">
        <v>19</v>
      </c>
      <c r="B317" s="2" t="s">
        <v>6</v>
      </c>
      <c r="C317" s="2" t="s">
        <v>34</v>
      </c>
      <c r="D317" s="2" t="s">
        <v>39</v>
      </c>
      <c r="E317" s="3">
        <v>1326</v>
      </c>
      <c r="F317" s="3">
        <v>442</v>
      </c>
      <c r="G317" s="10">
        <f t="shared" si="4"/>
        <v>3000</v>
      </c>
    </row>
    <row r="318" spans="1:7" ht="30" x14ac:dyDescent="0.25">
      <c r="A318" s="2" t="s">
        <v>20</v>
      </c>
      <c r="B318" s="2" t="s">
        <v>6</v>
      </c>
      <c r="C318" s="2" t="s">
        <v>34</v>
      </c>
      <c r="D318" s="2" t="s">
        <v>39</v>
      </c>
      <c r="E318" s="3">
        <v>651</v>
      </c>
      <c r="F318" s="3">
        <v>517</v>
      </c>
      <c r="G318" s="10">
        <f t="shared" si="4"/>
        <v>1259.1876208897486</v>
      </c>
    </row>
    <row r="319" spans="1:7" ht="30" x14ac:dyDescent="0.25">
      <c r="A319" s="2" t="s">
        <v>21</v>
      </c>
      <c r="B319" s="2" t="s">
        <v>6</v>
      </c>
      <c r="C319" s="2" t="s">
        <v>34</v>
      </c>
      <c r="D319" s="2" t="s">
        <v>39</v>
      </c>
      <c r="E319" s="3">
        <v>538</v>
      </c>
      <c r="F319" s="3">
        <v>405</v>
      </c>
      <c r="G319" s="10">
        <f t="shared" si="4"/>
        <v>1328.3950617283951</v>
      </c>
    </row>
    <row r="320" spans="1:7" ht="30" x14ac:dyDescent="0.25">
      <c r="A320" s="2" t="s">
        <v>22</v>
      </c>
      <c r="B320" s="2" t="s">
        <v>6</v>
      </c>
      <c r="C320" s="2" t="s">
        <v>34</v>
      </c>
      <c r="D320" s="2" t="s">
        <v>39</v>
      </c>
      <c r="E320" s="3">
        <v>815</v>
      </c>
      <c r="F320" s="3">
        <v>470</v>
      </c>
      <c r="G320" s="10">
        <f t="shared" si="4"/>
        <v>1734.0425531914893</v>
      </c>
    </row>
    <row r="321" spans="1:7" ht="30" x14ac:dyDescent="0.25">
      <c r="A321" s="2" t="s">
        <v>23</v>
      </c>
      <c r="B321" s="2" t="s">
        <v>6</v>
      </c>
      <c r="C321" s="2" t="s">
        <v>34</v>
      </c>
      <c r="D321" s="2" t="s">
        <v>39</v>
      </c>
      <c r="E321" s="3">
        <v>578</v>
      </c>
      <c r="F321" s="3">
        <v>262</v>
      </c>
      <c r="G321" s="10">
        <f t="shared" si="4"/>
        <v>2206.1068702290077</v>
      </c>
    </row>
    <row r="322" spans="1:7" ht="30" x14ac:dyDescent="0.25">
      <c r="A322" s="2" t="s">
        <v>24</v>
      </c>
      <c r="B322" s="2" t="s">
        <v>6</v>
      </c>
      <c r="C322" s="2" t="s">
        <v>34</v>
      </c>
      <c r="D322" s="2" t="s">
        <v>39</v>
      </c>
      <c r="E322" s="3">
        <v>3523</v>
      </c>
      <c r="F322" s="3">
        <v>1060</v>
      </c>
      <c r="G322" s="10">
        <f t="shared" si="4"/>
        <v>3323.5849056603774</v>
      </c>
    </row>
    <row r="323" spans="1:7" ht="30" x14ac:dyDescent="0.25">
      <c r="A323" s="2" t="s">
        <v>25</v>
      </c>
      <c r="B323" s="2" t="s">
        <v>6</v>
      </c>
      <c r="C323" s="2" t="s">
        <v>34</v>
      </c>
      <c r="D323" s="2" t="s">
        <v>39</v>
      </c>
      <c r="E323" s="3">
        <v>4057</v>
      </c>
      <c r="F323" s="3">
        <v>1847</v>
      </c>
      <c r="G323" s="10">
        <f t="shared" si="4"/>
        <v>2196.5349214943153</v>
      </c>
    </row>
    <row r="324" spans="1:7" ht="30" x14ac:dyDescent="0.25">
      <c r="A324" s="2" t="s">
        <v>26</v>
      </c>
      <c r="B324" s="2" t="s">
        <v>6</v>
      </c>
      <c r="C324" s="2" t="s">
        <v>34</v>
      </c>
      <c r="D324" s="2" t="s">
        <v>39</v>
      </c>
      <c r="E324" s="3">
        <v>3701</v>
      </c>
      <c r="F324" s="3">
        <v>1277</v>
      </c>
      <c r="G324" s="10">
        <f t="shared" si="4"/>
        <v>2898.1989036805012</v>
      </c>
    </row>
    <row r="325" spans="1:7" ht="30" x14ac:dyDescent="0.25">
      <c r="A325" s="2" t="s">
        <v>130</v>
      </c>
      <c r="B325" s="2" t="s">
        <v>6</v>
      </c>
      <c r="C325" s="2" t="s">
        <v>34</v>
      </c>
      <c r="D325" s="2" t="s">
        <v>39</v>
      </c>
      <c r="E325" s="3">
        <v>7388</v>
      </c>
      <c r="F325" s="3">
        <v>2110</v>
      </c>
      <c r="G325" s="10">
        <f t="shared" si="4"/>
        <v>3501.4218009478673</v>
      </c>
    </row>
    <row r="326" spans="1:7" ht="30" x14ac:dyDescent="0.25">
      <c r="A326" s="2" t="s">
        <v>131</v>
      </c>
      <c r="B326" s="2" t="s">
        <v>6</v>
      </c>
      <c r="C326" s="2" t="s">
        <v>34</v>
      </c>
      <c r="D326" s="2" t="s">
        <v>39</v>
      </c>
      <c r="E326" s="3">
        <v>2965</v>
      </c>
      <c r="F326" s="3">
        <v>827</v>
      </c>
      <c r="G326" s="10">
        <f t="shared" si="4"/>
        <v>3585.2478839177752</v>
      </c>
    </row>
    <row r="327" spans="1:7" ht="30" x14ac:dyDescent="0.25">
      <c r="A327" s="2" t="s">
        <v>132</v>
      </c>
      <c r="B327" s="2" t="s">
        <v>6</v>
      </c>
      <c r="C327" s="2" t="s">
        <v>34</v>
      </c>
      <c r="D327" s="2" t="s">
        <v>39</v>
      </c>
      <c r="E327" s="3">
        <v>2135</v>
      </c>
      <c r="F327" s="3">
        <v>565</v>
      </c>
      <c r="G327" s="10">
        <f t="shared" si="4"/>
        <v>3778.7610619469024</v>
      </c>
    </row>
    <row r="328" spans="1:7" ht="30" x14ac:dyDescent="0.25">
      <c r="A328" s="2" t="s">
        <v>133</v>
      </c>
      <c r="B328" s="2" t="s">
        <v>6</v>
      </c>
      <c r="C328" s="2" t="s">
        <v>34</v>
      </c>
      <c r="D328" s="2" t="s">
        <v>39</v>
      </c>
      <c r="E328" s="3">
        <v>2022</v>
      </c>
      <c r="F328" s="3">
        <v>809</v>
      </c>
      <c r="G328" s="10">
        <f t="shared" si="4"/>
        <v>2499.38195302843</v>
      </c>
    </row>
    <row r="329" spans="1:7" ht="30" x14ac:dyDescent="0.25">
      <c r="A329" s="2" t="s">
        <v>135</v>
      </c>
      <c r="B329" s="2" t="s">
        <v>6</v>
      </c>
      <c r="C329" s="2" t="s">
        <v>34</v>
      </c>
      <c r="D329" s="2" t="s">
        <v>39</v>
      </c>
      <c r="E329" s="3">
        <v>3448.16</v>
      </c>
      <c r="F329" s="3">
        <v>1137</v>
      </c>
      <c r="G329" s="10">
        <f t="shared" si="4"/>
        <v>3032.6824978012314</v>
      </c>
    </row>
    <row r="330" spans="1:7" ht="30" x14ac:dyDescent="0.25">
      <c r="A330" s="2" t="s">
        <v>136</v>
      </c>
      <c r="B330" s="2" t="s">
        <v>6</v>
      </c>
      <c r="C330" s="2" t="s">
        <v>34</v>
      </c>
      <c r="D330" s="2" t="s">
        <v>39</v>
      </c>
      <c r="E330" s="3">
        <v>2963</v>
      </c>
      <c r="F330" s="3">
        <v>955</v>
      </c>
      <c r="G330" s="10">
        <f t="shared" si="4"/>
        <v>3102.6178010471208</v>
      </c>
    </row>
    <row r="331" spans="1:7" ht="30" x14ac:dyDescent="0.25">
      <c r="A331" s="2" t="s">
        <v>137</v>
      </c>
      <c r="B331" s="2" t="s">
        <v>6</v>
      </c>
      <c r="C331" s="2" t="s">
        <v>34</v>
      </c>
      <c r="D331" s="2" t="s">
        <v>39</v>
      </c>
      <c r="E331" s="3">
        <v>3384</v>
      </c>
      <c r="F331" s="3">
        <v>1117</v>
      </c>
      <c r="G331" s="10">
        <f t="shared" si="4"/>
        <v>3029.5434198746643</v>
      </c>
    </row>
    <row r="332" spans="1:7" ht="30" x14ac:dyDescent="0.25">
      <c r="A332" s="2" t="s">
        <v>140</v>
      </c>
      <c r="B332" s="2" t="s">
        <v>6</v>
      </c>
      <c r="C332" s="2" t="s">
        <v>34</v>
      </c>
      <c r="D332" s="2" t="s">
        <v>39</v>
      </c>
      <c r="E332" s="3">
        <v>5267</v>
      </c>
      <c r="F332" s="3">
        <v>1767</v>
      </c>
      <c r="G332" s="10">
        <f t="shared" si="4"/>
        <v>2980.7583474816074</v>
      </c>
    </row>
    <row r="333" spans="1:7" ht="30" x14ac:dyDescent="0.25">
      <c r="A333" s="2" t="s">
        <v>143</v>
      </c>
      <c r="B333" s="2" t="s">
        <v>6</v>
      </c>
      <c r="C333" s="2" t="s">
        <v>34</v>
      </c>
      <c r="D333" s="2" t="s">
        <v>39</v>
      </c>
      <c r="E333" s="3">
        <v>4160</v>
      </c>
      <c r="F333" s="3">
        <v>1357</v>
      </c>
      <c r="G333" s="10">
        <f t="shared" si="4"/>
        <v>3065.5858511422257</v>
      </c>
    </row>
    <row r="334" spans="1:7" ht="30" x14ac:dyDescent="0.25">
      <c r="A334" s="2" t="s">
        <v>5</v>
      </c>
      <c r="B334" s="2" t="s">
        <v>6</v>
      </c>
      <c r="C334" s="2" t="s">
        <v>34</v>
      </c>
      <c r="D334" s="2" t="s">
        <v>40</v>
      </c>
      <c r="E334" s="3">
        <v>14000</v>
      </c>
      <c r="F334" s="3">
        <v>11040</v>
      </c>
      <c r="G334" s="10">
        <f t="shared" si="4"/>
        <v>1268.1159420289855</v>
      </c>
    </row>
    <row r="335" spans="1:7" ht="30" x14ac:dyDescent="0.25">
      <c r="A335" s="2" t="s">
        <v>9</v>
      </c>
      <c r="B335" s="2" t="s">
        <v>6</v>
      </c>
      <c r="C335" s="2" t="s">
        <v>34</v>
      </c>
      <c r="D335" s="2" t="s">
        <v>40</v>
      </c>
      <c r="E335" s="3">
        <v>13704</v>
      </c>
      <c r="F335" s="3">
        <v>11178</v>
      </c>
      <c r="G335" s="10">
        <f t="shared" si="4"/>
        <v>1225.9796027911968</v>
      </c>
    </row>
    <row r="336" spans="1:7" ht="30" x14ac:dyDescent="0.25">
      <c r="A336" s="2" t="s">
        <v>10</v>
      </c>
      <c r="B336" s="2" t="s">
        <v>6</v>
      </c>
      <c r="C336" s="2" t="s">
        <v>34</v>
      </c>
      <c r="D336" s="2" t="s">
        <v>40</v>
      </c>
      <c r="E336" s="3">
        <v>11583</v>
      </c>
      <c r="F336" s="3">
        <v>10275</v>
      </c>
      <c r="G336" s="10">
        <f t="shared" si="4"/>
        <v>1127.2992700729926</v>
      </c>
    </row>
    <row r="337" spans="1:7" ht="30" x14ac:dyDescent="0.25">
      <c r="A337" s="2" t="s">
        <v>11</v>
      </c>
      <c r="B337" s="2" t="s">
        <v>6</v>
      </c>
      <c r="C337" s="2" t="s">
        <v>34</v>
      </c>
      <c r="D337" s="2" t="s">
        <v>40</v>
      </c>
      <c r="E337" s="3">
        <v>10801</v>
      </c>
      <c r="F337" s="3">
        <v>10066</v>
      </c>
      <c r="G337" s="10">
        <f t="shared" si="4"/>
        <v>1073.0180806675939</v>
      </c>
    </row>
    <row r="338" spans="1:7" ht="30" x14ac:dyDescent="0.25">
      <c r="A338" s="2" t="s">
        <v>12</v>
      </c>
      <c r="B338" s="2" t="s">
        <v>6</v>
      </c>
      <c r="C338" s="2" t="s">
        <v>34</v>
      </c>
      <c r="D338" s="2" t="s">
        <v>40</v>
      </c>
      <c r="E338" s="3">
        <v>5029</v>
      </c>
      <c r="F338" s="3">
        <v>4185</v>
      </c>
      <c r="G338" s="10">
        <f t="shared" si="4"/>
        <v>1201.6726403823177</v>
      </c>
    </row>
    <row r="339" spans="1:7" ht="30" x14ac:dyDescent="0.25">
      <c r="A339" s="2" t="s">
        <v>13</v>
      </c>
      <c r="B339" s="2" t="s">
        <v>6</v>
      </c>
      <c r="C339" s="2" t="s">
        <v>34</v>
      </c>
      <c r="D339" s="2" t="s">
        <v>40</v>
      </c>
      <c r="E339" s="3">
        <v>3443</v>
      </c>
      <c r="F339" s="3">
        <v>2856</v>
      </c>
      <c r="G339" s="10">
        <f t="shared" si="4"/>
        <v>1205.532212885154</v>
      </c>
    </row>
    <row r="340" spans="1:7" ht="30" x14ac:dyDescent="0.25">
      <c r="A340" s="2" t="s">
        <v>14</v>
      </c>
      <c r="B340" s="2" t="s">
        <v>6</v>
      </c>
      <c r="C340" s="2" t="s">
        <v>34</v>
      </c>
      <c r="D340" s="2" t="s">
        <v>40</v>
      </c>
      <c r="E340" s="3">
        <v>5478</v>
      </c>
      <c r="F340" s="3">
        <v>3408</v>
      </c>
      <c r="G340" s="10">
        <f t="shared" si="4"/>
        <v>1607.394366197183</v>
      </c>
    </row>
    <row r="341" spans="1:7" ht="30" x14ac:dyDescent="0.25">
      <c r="A341" s="2" t="s">
        <v>15</v>
      </c>
      <c r="B341" s="2" t="s">
        <v>6</v>
      </c>
      <c r="C341" s="2" t="s">
        <v>34</v>
      </c>
      <c r="D341" s="2" t="s">
        <v>40</v>
      </c>
      <c r="E341" s="3">
        <v>3239</v>
      </c>
      <c r="F341" s="3">
        <v>2702</v>
      </c>
      <c r="G341" s="10">
        <f t="shared" si="4"/>
        <v>1198.7416728349372</v>
      </c>
    </row>
    <row r="342" spans="1:7" ht="30" x14ac:dyDescent="0.25">
      <c r="A342" s="2" t="s">
        <v>16</v>
      </c>
      <c r="B342" s="2" t="s">
        <v>6</v>
      </c>
      <c r="C342" s="2" t="s">
        <v>34</v>
      </c>
      <c r="D342" s="2" t="s">
        <v>40</v>
      </c>
      <c r="E342" s="3">
        <v>4314</v>
      </c>
      <c r="F342" s="3">
        <v>3500</v>
      </c>
      <c r="G342" s="10">
        <f t="shared" si="4"/>
        <v>1232.5714285714287</v>
      </c>
    </row>
    <row r="343" spans="1:7" ht="30" x14ac:dyDescent="0.25">
      <c r="A343" s="2" t="s">
        <v>17</v>
      </c>
      <c r="B343" s="2" t="s">
        <v>6</v>
      </c>
      <c r="C343" s="2" t="s">
        <v>34</v>
      </c>
      <c r="D343" s="2" t="s">
        <v>40</v>
      </c>
      <c r="E343" s="3">
        <v>3909</v>
      </c>
      <c r="F343" s="3">
        <v>3303</v>
      </c>
      <c r="G343" s="10">
        <f t="shared" si="4"/>
        <v>1183.4695731153497</v>
      </c>
    </row>
    <row r="344" spans="1:7" ht="30" x14ac:dyDescent="0.25">
      <c r="A344" s="2" t="s">
        <v>18</v>
      </c>
      <c r="B344" s="2" t="s">
        <v>6</v>
      </c>
      <c r="C344" s="2" t="s">
        <v>34</v>
      </c>
      <c r="D344" s="2" t="s">
        <v>40</v>
      </c>
      <c r="E344" s="3">
        <v>7019</v>
      </c>
      <c r="F344" s="3">
        <v>3363</v>
      </c>
      <c r="G344" s="10">
        <f t="shared" si="4"/>
        <v>2087.1245911388642</v>
      </c>
    </row>
    <row r="345" spans="1:7" ht="30" x14ac:dyDescent="0.25">
      <c r="A345" s="2" t="s">
        <v>19</v>
      </c>
      <c r="B345" s="2" t="s">
        <v>6</v>
      </c>
      <c r="C345" s="2" t="s">
        <v>34</v>
      </c>
      <c r="D345" s="2" t="s">
        <v>40</v>
      </c>
      <c r="E345" s="3">
        <v>5359</v>
      </c>
      <c r="F345" s="3">
        <v>3136</v>
      </c>
      <c r="G345" s="10">
        <f t="shared" si="4"/>
        <v>1708.8647959183675</v>
      </c>
    </row>
    <row r="346" spans="1:7" ht="30" x14ac:dyDescent="0.25">
      <c r="A346" s="2" t="s">
        <v>20</v>
      </c>
      <c r="B346" s="2" t="s">
        <v>6</v>
      </c>
      <c r="C346" s="2" t="s">
        <v>34</v>
      </c>
      <c r="D346" s="2" t="s">
        <v>40</v>
      </c>
      <c r="E346" s="3">
        <v>5155</v>
      </c>
      <c r="F346" s="3">
        <v>5383</v>
      </c>
      <c r="G346" s="10">
        <f t="shared" si="4"/>
        <v>957.64443618799919</v>
      </c>
    </row>
    <row r="347" spans="1:7" ht="30" x14ac:dyDescent="0.25">
      <c r="A347" s="2" t="s">
        <v>21</v>
      </c>
      <c r="B347" s="2" t="s">
        <v>6</v>
      </c>
      <c r="C347" s="2" t="s">
        <v>34</v>
      </c>
      <c r="D347" s="2" t="s">
        <v>40</v>
      </c>
      <c r="E347" s="3">
        <v>5808</v>
      </c>
      <c r="F347" s="3">
        <v>6315</v>
      </c>
      <c r="G347" s="10">
        <f t="shared" si="4"/>
        <v>919.71496437054634</v>
      </c>
    </row>
    <row r="348" spans="1:7" ht="30" x14ac:dyDescent="0.25">
      <c r="A348" s="2" t="s">
        <v>22</v>
      </c>
      <c r="B348" s="2" t="s">
        <v>6</v>
      </c>
      <c r="C348" s="2" t="s">
        <v>34</v>
      </c>
      <c r="D348" s="2" t="s">
        <v>40</v>
      </c>
      <c r="E348" s="3">
        <v>5925</v>
      </c>
      <c r="F348" s="3">
        <v>1905</v>
      </c>
      <c r="G348" s="10">
        <f t="shared" si="4"/>
        <v>3110.2362204724409</v>
      </c>
    </row>
    <row r="349" spans="1:7" ht="30" x14ac:dyDescent="0.25">
      <c r="A349" s="2" t="s">
        <v>23</v>
      </c>
      <c r="B349" s="2" t="s">
        <v>6</v>
      </c>
      <c r="C349" s="2" t="s">
        <v>34</v>
      </c>
      <c r="D349" s="2" t="s">
        <v>40</v>
      </c>
      <c r="E349" s="3">
        <v>2818</v>
      </c>
      <c r="F349" s="3">
        <v>1496</v>
      </c>
      <c r="G349" s="10">
        <f t="shared" si="4"/>
        <v>1883.6898395721926</v>
      </c>
    </row>
    <row r="350" spans="1:7" ht="30" x14ac:dyDescent="0.25">
      <c r="A350" s="2" t="s">
        <v>24</v>
      </c>
      <c r="B350" s="2" t="s">
        <v>6</v>
      </c>
      <c r="C350" s="2" t="s">
        <v>34</v>
      </c>
      <c r="D350" s="2" t="s">
        <v>40</v>
      </c>
      <c r="E350" s="3">
        <v>2415</v>
      </c>
      <c r="F350" s="3">
        <v>1176</v>
      </c>
      <c r="G350" s="10">
        <f t="shared" si="4"/>
        <v>2053.5714285714284</v>
      </c>
    </row>
    <row r="351" spans="1:7" ht="30" x14ac:dyDescent="0.25">
      <c r="A351" s="2" t="s">
        <v>25</v>
      </c>
      <c r="B351" s="2" t="s">
        <v>6</v>
      </c>
      <c r="C351" s="2" t="s">
        <v>34</v>
      </c>
      <c r="D351" s="2" t="s">
        <v>40</v>
      </c>
      <c r="E351" s="3">
        <v>3924</v>
      </c>
      <c r="F351" s="3">
        <v>1960</v>
      </c>
      <c r="G351" s="10">
        <f t="shared" si="4"/>
        <v>2002.0408163265304</v>
      </c>
    </row>
    <row r="352" spans="1:7" ht="30" x14ac:dyDescent="0.25">
      <c r="A352" s="2" t="s">
        <v>26</v>
      </c>
      <c r="B352" s="2" t="s">
        <v>6</v>
      </c>
      <c r="C352" s="2" t="s">
        <v>34</v>
      </c>
      <c r="D352" s="2" t="s">
        <v>40</v>
      </c>
      <c r="E352" s="3">
        <v>2928</v>
      </c>
      <c r="F352" s="3">
        <v>1474</v>
      </c>
      <c r="G352" s="10">
        <f t="shared" si="4"/>
        <v>1986.4314789687924</v>
      </c>
    </row>
    <row r="353" spans="1:7" ht="30" x14ac:dyDescent="0.25">
      <c r="A353" s="2" t="s">
        <v>130</v>
      </c>
      <c r="B353" s="2" t="s">
        <v>6</v>
      </c>
      <c r="C353" s="2" t="s">
        <v>34</v>
      </c>
      <c r="D353" s="2" t="s">
        <v>40</v>
      </c>
      <c r="E353" s="3">
        <v>1388</v>
      </c>
      <c r="F353" s="3">
        <v>652</v>
      </c>
      <c r="G353" s="10">
        <f t="shared" ref="G353:G361" si="5">(E353/F353)*1000</f>
        <v>2128.8343558282209</v>
      </c>
    </row>
    <row r="354" spans="1:7" ht="30" x14ac:dyDescent="0.25">
      <c r="A354" s="2" t="s">
        <v>131</v>
      </c>
      <c r="B354" s="2" t="s">
        <v>6</v>
      </c>
      <c r="C354" s="2" t="s">
        <v>34</v>
      </c>
      <c r="D354" s="2" t="s">
        <v>40</v>
      </c>
      <c r="E354" s="3">
        <v>2581</v>
      </c>
      <c r="F354" s="3">
        <v>1279</v>
      </c>
      <c r="G354" s="10">
        <f t="shared" si="5"/>
        <v>2017.9827990617669</v>
      </c>
    </row>
    <row r="355" spans="1:7" ht="30" x14ac:dyDescent="0.25">
      <c r="A355" s="2" t="s">
        <v>132</v>
      </c>
      <c r="B355" s="2" t="s">
        <v>6</v>
      </c>
      <c r="C355" s="2" t="s">
        <v>34</v>
      </c>
      <c r="D355" s="2" t="s">
        <v>40</v>
      </c>
      <c r="E355" s="3">
        <v>2407</v>
      </c>
      <c r="F355" s="3">
        <v>1188</v>
      </c>
      <c r="G355" s="10">
        <f t="shared" si="5"/>
        <v>2026.094276094276</v>
      </c>
    </row>
    <row r="356" spans="1:7" ht="30" x14ac:dyDescent="0.25">
      <c r="A356" s="2" t="s">
        <v>133</v>
      </c>
      <c r="B356" s="2" t="s">
        <v>6</v>
      </c>
      <c r="C356" s="2" t="s">
        <v>34</v>
      </c>
      <c r="D356" s="2" t="s">
        <v>40</v>
      </c>
      <c r="E356" s="3">
        <v>2038</v>
      </c>
      <c r="F356" s="3">
        <v>1040</v>
      </c>
      <c r="G356" s="10">
        <f t="shared" si="5"/>
        <v>1959.6153846153845</v>
      </c>
    </row>
    <row r="357" spans="1:7" ht="30" x14ac:dyDescent="0.25">
      <c r="A357" s="2" t="s">
        <v>135</v>
      </c>
      <c r="B357" s="2" t="s">
        <v>6</v>
      </c>
      <c r="C357" s="2" t="s">
        <v>34</v>
      </c>
      <c r="D357" s="2" t="s">
        <v>40</v>
      </c>
      <c r="E357" s="3">
        <v>1768</v>
      </c>
      <c r="F357" s="3">
        <v>875</v>
      </c>
      <c r="G357" s="10">
        <f t="shared" si="5"/>
        <v>2020.5714285714284</v>
      </c>
    </row>
    <row r="358" spans="1:7" ht="30" x14ac:dyDescent="0.25">
      <c r="A358" s="2" t="s">
        <v>136</v>
      </c>
      <c r="B358" s="2" t="s">
        <v>6</v>
      </c>
      <c r="C358" s="2" t="s">
        <v>34</v>
      </c>
      <c r="D358" s="2" t="s">
        <v>40</v>
      </c>
      <c r="E358" s="3">
        <v>1418</v>
      </c>
      <c r="F358" s="3">
        <v>689</v>
      </c>
      <c r="G358" s="10">
        <f t="shared" si="5"/>
        <v>2058.0551523947752</v>
      </c>
    </row>
    <row r="359" spans="1:7" ht="30" x14ac:dyDescent="0.25">
      <c r="A359" s="2" t="s">
        <v>137</v>
      </c>
      <c r="B359" s="2" t="s">
        <v>6</v>
      </c>
      <c r="C359" s="2" t="s">
        <v>34</v>
      </c>
      <c r="D359" s="2" t="s">
        <v>40</v>
      </c>
      <c r="E359" s="3">
        <v>1806</v>
      </c>
      <c r="F359" s="3">
        <v>863</v>
      </c>
      <c r="G359" s="10">
        <f t="shared" si="5"/>
        <v>2092.6998841251448</v>
      </c>
    </row>
    <row r="360" spans="1:7" ht="30" x14ac:dyDescent="0.25">
      <c r="A360" s="2" t="s">
        <v>140</v>
      </c>
      <c r="B360" s="2" t="s">
        <v>6</v>
      </c>
      <c r="C360" s="2" t="s">
        <v>34</v>
      </c>
      <c r="D360" s="2" t="s">
        <v>40</v>
      </c>
      <c r="E360" s="3">
        <v>1521</v>
      </c>
      <c r="F360" s="3">
        <v>849</v>
      </c>
      <c r="G360" s="10">
        <f t="shared" si="5"/>
        <v>1791.5194346289754</v>
      </c>
    </row>
    <row r="361" spans="1:7" ht="30" x14ac:dyDescent="0.25">
      <c r="A361" s="2" t="s">
        <v>143</v>
      </c>
      <c r="B361" s="2" t="s">
        <v>6</v>
      </c>
      <c r="C361" s="2" t="s">
        <v>34</v>
      </c>
      <c r="D361" s="2" t="s">
        <v>40</v>
      </c>
      <c r="E361" s="3">
        <v>1183</v>
      </c>
      <c r="F361" s="3">
        <v>607</v>
      </c>
      <c r="G361" s="10">
        <f t="shared" si="5"/>
        <v>1948.9291598023065</v>
      </c>
    </row>
    <row r="362" spans="1:7" ht="30" x14ac:dyDescent="0.25">
      <c r="A362" s="2" t="s">
        <v>5</v>
      </c>
      <c r="B362" s="2" t="s">
        <v>6</v>
      </c>
      <c r="C362" s="2" t="s">
        <v>34</v>
      </c>
      <c r="D362" s="2" t="s">
        <v>41</v>
      </c>
      <c r="E362" s="3">
        <v>6518</v>
      </c>
      <c r="F362" s="3">
        <v>2259</v>
      </c>
      <c r="G362" s="10">
        <f t="shared" si="4"/>
        <v>2885.3474988933153</v>
      </c>
    </row>
    <row r="363" spans="1:7" ht="30" x14ac:dyDescent="0.25">
      <c r="A363" s="2" t="s">
        <v>9</v>
      </c>
      <c r="B363" s="2" t="s">
        <v>6</v>
      </c>
      <c r="C363" s="2" t="s">
        <v>34</v>
      </c>
      <c r="D363" s="2" t="s">
        <v>41</v>
      </c>
      <c r="E363" s="3">
        <v>5680</v>
      </c>
      <c r="F363" s="3">
        <v>2020</v>
      </c>
      <c r="G363" s="10">
        <f t="shared" si="4"/>
        <v>2811.8811881188117</v>
      </c>
    </row>
    <row r="364" spans="1:7" ht="30" x14ac:dyDescent="0.25">
      <c r="A364" s="2" t="s">
        <v>10</v>
      </c>
      <c r="B364" s="2" t="s">
        <v>6</v>
      </c>
      <c r="C364" s="2" t="s">
        <v>34</v>
      </c>
      <c r="D364" s="2" t="s">
        <v>41</v>
      </c>
      <c r="E364" s="3">
        <v>5207</v>
      </c>
      <c r="F364" s="3">
        <v>1893</v>
      </c>
      <c r="G364" s="10">
        <f t="shared" si="4"/>
        <v>2750.6603275224511</v>
      </c>
    </row>
    <row r="365" spans="1:7" ht="30" x14ac:dyDescent="0.25">
      <c r="A365" s="2" t="s">
        <v>11</v>
      </c>
      <c r="B365" s="2" t="s">
        <v>6</v>
      </c>
      <c r="C365" s="2" t="s">
        <v>34</v>
      </c>
      <c r="D365" s="2" t="s">
        <v>41</v>
      </c>
      <c r="E365" s="3">
        <v>4495</v>
      </c>
      <c r="F365" s="3">
        <v>1691</v>
      </c>
      <c r="G365" s="10">
        <f t="shared" si="4"/>
        <v>2658.1904198698994</v>
      </c>
    </row>
    <row r="366" spans="1:7" ht="30" x14ac:dyDescent="0.25">
      <c r="A366" s="2" t="s">
        <v>12</v>
      </c>
      <c r="B366" s="2" t="s">
        <v>6</v>
      </c>
      <c r="C366" s="2" t="s">
        <v>34</v>
      </c>
      <c r="D366" s="2" t="s">
        <v>41</v>
      </c>
      <c r="E366" s="3">
        <v>4437</v>
      </c>
      <c r="F366" s="3">
        <v>1610</v>
      </c>
      <c r="G366" s="10">
        <f t="shared" si="4"/>
        <v>2755.9006211180126</v>
      </c>
    </row>
    <row r="367" spans="1:7" ht="30" x14ac:dyDescent="0.25">
      <c r="A367" s="2" t="s">
        <v>13</v>
      </c>
      <c r="B367" s="2" t="s">
        <v>6</v>
      </c>
      <c r="C367" s="2" t="s">
        <v>34</v>
      </c>
      <c r="D367" s="2" t="s">
        <v>41</v>
      </c>
      <c r="E367" s="3">
        <v>4384</v>
      </c>
      <c r="F367" s="3">
        <v>1435</v>
      </c>
      <c r="G367" s="10">
        <f t="shared" si="4"/>
        <v>3055.0522648083625</v>
      </c>
    </row>
    <row r="368" spans="1:7" ht="30" x14ac:dyDescent="0.25">
      <c r="A368" s="2" t="s">
        <v>14</v>
      </c>
      <c r="B368" s="2" t="s">
        <v>6</v>
      </c>
      <c r="C368" s="2" t="s">
        <v>34</v>
      </c>
      <c r="D368" s="2" t="s">
        <v>41</v>
      </c>
      <c r="E368" s="3">
        <v>3799</v>
      </c>
      <c r="F368" s="3">
        <v>1201</v>
      </c>
      <c r="G368" s="10">
        <f t="shared" si="4"/>
        <v>3163.1973355537052</v>
      </c>
    </row>
    <row r="369" spans="1:7" ht="30" x14ac:dyDescent="0.25">
      <c r="A369" s="2" t="s">
        <v>15</v>
      </c>
      <c r="B369" s="2" t="s">
        <v>6</v>
      </c>
      <c r="C369" s="2" t="s">
        <v>34</v>
      </c>
      <c r="D369" s="2" t="s">
        <v>41</v>
      </c>
      <c r="E369" s="3">
        <v>2900</v>
      </c>
      <c r="F369" s="3">
        <v>1275</v>
      </c>
      <c r="G369" s="10">
        <f t="shared" si="4"/>
        <v>2274.5098039215686</v>
      </c>
    </row>
    <row r="370" spans="1:7" ht="30" x14ac:dyDescent="0.25">
      <c r="A370" s="2" t="s">
        <v>16</v>
      </c>
      <c r="B370" s="2" t="s">
        <v>6</v>
      </c>
      <c r="C370" s="2" t="s">
        <v>34</v>
      </c>
      <c r="D370" s="2" t="s">
        <v>41</v>
      </c>
      <c r="E370" s="3">
        <v>3491</v>
      </c>
      <c r="F370" s="3">
        <v>1932</v>
      </c>
      <c r="G370" s="10">
        <f t="shared" si="4"/>
        <v>1806.9358178053828</v>
      </c>
    </row>
    <row r="371" spans="1:7" ht="30" x14ac:dyDescent="0.25">
      <c r="A371" s="2" t="s">
        <v>17</v>
      </c>
      <c r="B371" s="2" t="s">
        <v>6</v>
      </c>
      <c r="C371" s="2" t="s">
        <v>34</v>
      </c>
      <c r="D371" s="2" t="s">
        <v>41</v>
      </c>
      <c r="E371" s="3">
        <v>23871</v>
      </c>
      <c r="F371" s="3">
        <v>13347</v>
      </c>
      <c r="G371" s="10">
        <f t="shared" si="4"/>
        <v>1788.4917959091931</v>
      </c>
    </row>
    <row r="372" spans="1:7" ht="30" x14ac:dyDescent="0.25">
      <c r="A372" s="2" t="s">
        <v>18</v>
      </c>
      <c r="B372" s="2" t="s">
        <v>6</v>
      </c>
      <c r="C372" s="2" t="s">
        <v>34</v>
      </c>
      <c r="D372" s="2" t="s">
        <v>41</v>
      </c>
      <c r="E372" s="3">
        <v>42799</v>
      </c>
      <c r="F372" s="3">
        <v>25389</v>
      </c>
      <c r="G372" s="10">
        <f t="shared" ref="G372:G453" si="6">(E372/F372)*1000</f>
        <v>1685.7300405687504</v>
      </c>
    </row>
    <row r="373" spans="1:7" ht="30" x14ac:dyDescent="0.25">
      <c r="A373" s="2" t="s">
        <v>19</v>
      </c>
      <c r="B373" s="2" t="s">
        <v>6</v>
      </c>
      <c r="C373" s="2" t="s">
        <v>34</v>
      </c>
      <c r="D373" s="2" t="s">
        <v>41</v>
      </c>
      <c r="E373" s="3">
        <v>50952</v>
      </c>
      <c r="F373" s="3">
        <v>30354</v>
      </c>
      <c r="G373" s="10">
        <f t="shared" si="6"/>
        <v>1678.5926072346313</v>
      </c>
    </row>
    <row r="374" spans="1:7" ht="30" x14ac:dyDescent="0.25">
      <c r="A374" s="2" t="s">
        <v>20</v>
      </c>
      <c r="B374" s="2" t="s">
        <v>6</v>
      </c>
      <c r="C374" s="2" t="s">
        <v>34</v>
      </c>
      <c r="D374" s="2" t="s">
        <v>41</v>
      </c>
      <c r="E374" s="3">
        <v>54420</v>
      </c>
      <c r="F374" s="3">
        <v>30235</v>
      </c>
      <c r="G374" s="10">
        <f t="shared" si="6"/>
        <v>1799.9007772449149</v>
      </c>
    </row>
    <row r="375" spans="1:7" ht="30" x14ac:dyDescent="0.25">
      <c r="A375" s="2" t="s">
        <v>21</v>
      </c>
      <c r="B375" s="2" t="s">
        <v>6</v>
      </c>
      <c r="C375" s="2" t="s">
        <v>34</v>
      </c>
      <c r="D375" s="2" t="s">
        <v>41</v>
      </c>
      <c r="E375" s="3">
        <v>65702</v>
      </c>
      <c r="F375" s="3">
        <v>40949</v>
      </c>
      <c r="G375" s="10">
        <f t="shared" si="6"/>
        <v>1604.4836259737722</v>
      </c>
    </row>
    <row r="376" spans="1:7" ht="30" x14ac:dyDescent="0.25">
      <c r="A376" s="2" t="s">
        <v>22</v>
      </c>
      <c r="B376" s="2" t="s">
        <v>6</v>
      </c>
      <c r="C376" s="2" t="s">
        <v>34</v>
      </c>
      <c r="D376" s="2" t="s">
        <v>41</v>
      </c>
      <c r="E376" s="3">
        <v>49777</v>
      </c>
      <c r="F376" s="3">
        <v>42215</v>
      </c>
      <c r="G376" s="10">
        <f t="shared" si="6"/>
        <v>1179.1306407674997</v>
      </c>
    </row>
    <row r="377" spans="1:7" ht="30" x14ac:dyDescent="0.25">
      <c r="A377" s="2" t="s">
        <v>23</v>
      </c>
      <c r="B377" s="2" t="s">
        <v>6</v>
      </c>
      <c r="C377" s="2" t="s">
        <v>34</v>
      </c>
      <c r="D377" s="2" t="s">
        <v>41</v>
      </c>
      <c r="E377" s="3">
        <v>41833</v>
      </c>
      <c r="F377" s="3">
        <v>34430</v>
      </c>
      <c r="G377" s="10">
        <f t="shared" si="6"/>
        <v>1215.0159744408945</v>
      </c>
    </row>
    <row r="378" spans="1:7" ht="30" x14ac:dyDescent="0.25">
      <c r="A378" s="2" t="s">
        <v>24</v>
      </c>
      <c r="B378" s="2" t="s">
        <v>6</v>
      </c>
      <c r="C378" s="2" t="s">
        <v>34</v>
      </c>
      <c r="D378" s="2" t="s">
        <v>41</v>
      </c>
      <c r="E378" s="3">
        <v>17678</v>
      </c>
      <c r="F378" s="3">
        <v>15629</v>
      </c>
      <c r="G378" s="10">
        <f t="shared" si="6"/>
        <v>1131.1024377759293</v>
      </c>
    </row>
    <row r="379" spans="1:7" ht="30" x14ac:dyDescent="0.25">
      <c r="A379" s="2" t="s">
        <v>25</v>
      </c>
      <c r="B379" s="2" t="s">
        <v>6</v>
      </c>
      <c r="C379" s="2" t="s">
        <v>34</v>
      </c>
      <c r="D379" s="2" t="s">
        <v>41</v>
      </c>
      <c r="E379" s="3">
        <v>5556</v>
      </c>
      <c r="F379" s="3">
        <v>5556</v>
      </c>
      <c r="G379" s="10">
        <f t="shared" si="6"/>
        <v>1000</v>
      </c>
    </row>
    <row r="380" spans="1:7" ht="30" x14ac:dyDescent="0.25">
      <c r="A380" s="2" t="s">
        <v>26</v>
      </c>
      <c r="B380" s="2" t="s">
        <v>6</v>
      </c>
      <c r="C380" s="2" t="s">
        <v>34</v>
      </c>
      <c r="D380" s="2" t="s">
        <v>41</v>
      </c>
      <c r="E380" s="3">
        <v>5061</v>
      </c>
      <c r="F380" s="3">
        <v>5496</v>
      </c>
      <c r="G380" s="10">
        <f t="shared" si="6"/>
        <v>920.8515283842795</v>
      </c>
    </row>
    <row r="381" spans="1:7" ht="30" x14ac:dyDescent="0.25">
      <c r="A381" s="2" t="s">
        <v>130</v>
      </c>
      <c r="B381" s="2" t="s">
        <v>6</v>
      </c>
      <c r="C381" s="2" t="s">
        <v>34</v>
      </c>
      <c r="D381" s="2" t="s">
        <v>41</v>
      </c>
      <c r="E381" s="3">
        <v>1720</v>
      </c>
      <c r="F381" s="14">
        <v>1068</v>
      </c>
      <c r="G381" s="10">
        <f t="shared" si="6"/>
        <v>1610.4868913857676</v>
      </c>
    </row>
    <row r="382" spans="1:7" ht="30" x14ac:dyDescent="0.25">
      <c r="A382" s="2" t="s">
        <v>131</v>
      </c>
      <c r="B382" s="2" t="s">
        <v>6</v>
      </c>
      <c r="C382" s="2" t="s">
        <v>34</v>
      </c>
      <c r="D382" s="2" t="s">
        <v>41</v>
      </c>
      <c r="E382" s="3">
        <v>7855</v>
      </c>
      <c r="F382" s="3">
        <v>5387</v>
      </c>
      <c r="G382" s="10">
        <f t="shared" si="6"/>
        <v>1458.1399665862259</v>
      </c>
    </row>
    <row r="383" spans="1:7" ht="30" x14ac:dyDescent="0.25">
      <c r="A383" s="2" t="s">
        <v>132</v>
      </c>
      <c r="B383" s="2" t="s">
        <v>6</v>
      </c>
      <c r="C383" s="2" t="s">
        <v>34</v>
      </c>
      <c r="D383" s="2" t="s">
        <v>41</v>
      </c>
      <c r="E383" s="3">
        <v>11951</v>
      </c>
      <c r="F383" s="3">
        <v>8977</v>
      </c>
      <c r="G383" s="10">
        <f t="shared" si="6"/>
        <v>1331.291077197282</v>
      </c>
    </row>
    <row r="384" spans="1:7" ht="30" x14ac:dyDescent="0.25">
      <c r="A384" s="2" t="s">
        <v>133</v>
      </c>
      <c r="B384" s="2" t="s">
        <v>6</v>
      </c>
      <c r="C384" s="2" t="s">
        <v>34</v>
      </c>
      <c r="D384" s="2" t="s">
        <v>41</v>
      </c>
      <c r="E384" s="3">
        <v>4584</v>
      </c>
      <c r="F384" s="3">
        <v>3158</v>
      </c>
      <c r="G384" s="10">
        <f t="shared" si="6"/>
        <v>1451.5516149461685</v>
      </c>
    </row>
    <row r="385" spans="1:7" ht="30" x14ac:dyDescent="0.25">
      <c r="A385" s="2" t="s">
        <v>135</v>
      </c>
      <c r="B385" s="2" t="s">
        <v>6</v>
      </c>
      <c r="C385" s="2" t="s">
        <v>34</v>
      </c>
      <c r="D385" s="2" t="s">
        <v>41</v>
      </c>
      <c r="E385" s="3">
        <v>6736.12</v>
      </c>
      <c r="F385" s="3">
        <v>4891</v>
      </c>
      <c r="G385" s="10">
        <f t="shared" si="6"/>
        <v>1377.2480065426294</v>
      </c>
    </row>
    <row r="386" spans="1:7" ht="30" x14ac:dyDescent="0.25">
      <c r="A386" s="2" t="s">
        <v>136</v>
      </c>
      <c r="B386" s="2" t="s">
        <v>6</v>
      </c>
      <c r="C386" s="2" t="s">
        <v>34</v>
      </c>
      <c r="D386" s="2" t="s">
        <v>41</v>
      </c>
      <c r="E386" s="3">
        <v>6076</v>
      </c>
      <c r="F386" s="3">
        <v>3834</v>
      </c>
      <c r="G386" s="10">
        <f t="shared" si="6"/>
        <v>1584.7678664580073</v>
      </c>
    </row>
    <row r="387" spans="1:7" ht="30" x14ac:dyDescent="0.25">
      <c r="A387" s="2" t="s">
        <v>137</v>
      </c>
      <c r="B387" s="2" t="s">
        <v>6</v>
      </c>
      <c r="C387" s="2" t="s">
        <v>34</v>
      </c>
      <c r="D387" s="2" t="s">
        <v>41</v>
      </c>
      <c r="E387" s="3">
        <v>6654</v>
      </c>
      <c r="F387" s="3">
        <v>5001</v>
      </c>
      <c r="G387" s="10">
        <f t="shared" si="6"/>
        <v>1330.5338932213558</v>
      </c>
    </row>
    <row r="388" spans="1:7" ht="30" x14ac:dyDescent="0.25">
      <c r="A388" s="2" t="s">
        <v>140</v>
      </c>
      <c r="B388" s="2" t="s">
        <v>6</v>
      </c>
      <c r="C388" s="2" t="s">
        <v>34</v>
      </c>
      <c r="D388" s="2" t="s">
        <v>41</v>
      </c>
      <c r="E388" s="3">
        <v>9327</v>
      </c>
      <c r="F388" s="3">
        <v>5275</v>
      </c>
      <c r="G388" s="10">
        <f t="shared" si="6"/>
        <v>1768.1516587677727</v>
      </c>
    </row>
    <row r="389" spans="1:7" ht="30" x14ac:dyDescent="0.25">
      <c r="A389" s="2" t="s">
        <v>143</v>
      </c>
      <c r="B389" s="2" t="s">
        <v>6</v>
      </c>
      <c r="C389" s="2" t="s">
        <v>34</v>
      </c>
      <c r="D389" s="2" t="s">
        <v>41</v>
      </c>
      <c r="E389" s="3">
        <v>11057</v>
      </c>
      <c r="F389" s="3">
        <v>5867</v>
      </c>
      <c r="G389" s="10">
        <f t="shared" si="6"/>
        <v>1884.6088290438042</v>
      </c>
    </row>
    <row r="390" spans="1:7" ht="30" x14ac:dyDescent="0.25">
      <c r="A390" s="2" t="s">
        <v>5</v>
      </c>
      <c r="B390" s="2" t="s">
        <v>6</v>
      </c>
      <c r="C390" s="2" t="s">
        <v>34</v>
      </c>
      <c r="D390" s="2" t="s">
        <v>42</v>
      </c>
      <c r="E390" s="3">
        <v>316022</v>
      </c>
      <c r="F390" s="3">
        <v>28135</v>
      </c>
      <c r="G390" s="10">
        <f t="shared" si="6"/>
        <v>11232.344055446951</v>
      </c>
    </row>
    <row r="391" spans="1:7" ht="30" x14ac:dyDescent="0.25">
      <c r="A391" s="2" t="s">
        <v>9</v>
      </c>
      <c r="B391" s="2" t="s">
        <v>6</v>
      </c>
      <c r="C391" s="2" t="s">
        <v>34</v>
      </c>
      <c r="D391" s="2" t="s">
        <v>42</v>
      </c>
      <c r="E391" s="3">
        <v>338714</v>
      </c>
      <c r="F391" s="3">
        <v>25000</v>
      </c>
      <c r="G391" s="10">
        <f t="shared" si="6"/>
        <v>13548.56</v>
      </c>
    </row>
    <row r="392" spans="1:7" ht="30" x14ac:dyDescent="0.25">
      <c r="A392" s="2" t="s">
        <v>10</v>
      </c>
      <c r="B392" s="2" t="s">
        <v>6</v>
      </c>
      <c r="C392" s="2" t="s">
        <v>34</v>
      </c>
      <c r="D392" s="2" t="s">
        <v>42</v>
      </c>
      <c r="E392" s="3">
        <v>336260</v>
      </c>
      <c r="F392" s="3">
        <v>24956</v>
      </c>
      <c r="G392" s="10">
        <f t="shared" si="6"/>
        <v>13474.114441416894</v>
      </c>
    </row>
    <row r="393" spans="1:7" ht="30" x14ac:dyDescent="0.25">
      <c r="A393" s="2" t="s">
        <v>11</v>
      </c>
      <c r="B393" s="2" t="s">
        <v>6</v>
      </c>
      <c r="C393" s="2" t="s">
        <v>34</v>
      </c>
      <c r="D393" s="2" t="s">
        <v>42</v>
      </c>
      <c r="E393" s="3">
        <v>372658</v>
      </c>
      <c r="F393" s="3">
        <v>24711</v>
      </c>
      <c r="G393" s="10">
        <f t="shared" si="6"/>
        <v>15080.652341062685</v>
      </c>
    </row>
    <row r="394" spans="1:7" ht="30" x14ac:dyDescent="0.25">
      <c r="A394" s="2" t="s">
        <v>12</v>
      </c>
      <c r="B394" s="2" t="s">
        <v>6</v>
      </c>
      <c r="C394" s="2" t="s">
        <v>34</v>
      </c>
      <c r="D394" s="2" t="s">
        <v>42</v>
      </c>
      <c r="E394" s="3">
        <v>348295</v>
      </c>
      <c r="F394" s="3">
        <v>25105</v>
      </c>
      <c r="G394" s="10">
        <f t="shared" si="6"/>
        <v>13873.531169089823</v>
      </c>
    </row>
    <row r="395" spans="1:7" ht="30" x14ac:dyDescent="0.25">
      <c r="A395" s="2" t="s">
        <v>13</v>
      </c>
      <c r="B395" s="2" t="s">
        <v>6</v>
      </c>
      <c r="C395" s="2" t="s">
        <v>34</v>
      </c>
      <c r="D395" s="2" t="s">
        <v>42</v>
      </c>
      <c r="E395" s="3">
        <v>319873</v>
      </c>
      <c r="F395" s="3">
        <v>25116</v>
      </c>
      <c r="G395" s="10">
        <f t="shared" si="6"/>
        <v>12735.825768434464</v>
      </c>
    </row>
    <row r="396" spans="1:7" ht="30" x14ac:dyDescent="0.25">
      <c r="A396" s="2" t="s">
        <v>14</v>
      </c>
      <c r="B396" s="2" t="s">
        <v>6</v>
      </c>
      <c r="C396" s="2" t="s">
        <v>34</v>
      </c>
      <c r="D396" s="2" t="s">
        <v>42</v>
      </c>
      <c r="E396" s="3">
        <v>275905</v>
      </c>
      <c r="F396" s="3">
        <v>23624</v>
      </c>
      <c r="G396" s="10">
        <f t="shared" si="6"/>
        <v>11679.012868269556</v>
      </c>
    </row>
    <row r="397" spans="1:7" ht="30" x14ac:dyDescent="0.25">
      <c r="A397" s="2" t="s">
        <v>15</v>
      </c>
      <c r="B397" s="2" t="s">
        <v>6</v>
      </c>
      <c r="C397" s="2" t="s">
        <v>34</v>
      </c>
      <c r="D397" s="2" t="s">
        <v>42</v>
      </c>
      <c r="E397" s="3">
        <v>331668</v>
      </c>
      <c r="F397" s="3">
        <v>24032</v>
      </c>
      <c r="G397" s="10">
        <f t="shared" si="6"/>
        <v>13801.098535286284</v>
      </c>
    </row>
    <row r="398" spans="1:7" ht="30" x14ac:dyDescent="0.25">
      <c r="A398" s="2" t="s">
        <v>16</v>
      </c>
      <c r="B398" s="2" t="s">
        <v>6</v>
      </c>
      <c r="C398" s="2" t="s">
        <v>34</v>
      </c>
      <c r="D398" s="2" t="s">
        <v>42</v>
      </c>
      <c r="E398" s="3">
        <v>304468</v>
      </c>
      <c r="F398" s="3">
        <v>26277</v>
      </c>
      <c r="G398" s="10">
        <f t="shared" si="6"/>
        <v>11586.863036115234</v>
      </c>
    </row>
    <row r="399" spans="1:7" ht="30" x14ac:dyDescent="0.25">
      <c r="A399" s="2" t="s">
        <v>17</v>
      </c>
      <c r="B399" s="2" t="s">
        <v>6</v>
      </c>
      <c r="C399" s="2" t="s">
        <v>34</v>
      </c>
      <c r="D399" s="2" t="s">
        <v>42</v>
      </c>
      <c r="E399" s="3">
        <v>307403</v>
      </c>
      <c r="F399" s="3">
        <v>25252</v>
      </c>
      <c r="G399" s="10">
        <f t="shared" si="6"/>
        <v>12173.412006969746</v>
      </c>
    </row>
    <row r="400" spans="1:7" ht="30" x14ac:dyDescent="0.25">
      <c r="A400" s="2" t="s">
        <v>18</v>
      </c>
      <c r="B400" s="2" t="s">
        <v>6</v>
      </c>
      <c r="C400" s="2" t="s">
        <v>34</v>
      </c>
      <c r="D400" s="2" t="s">
        <v>42</v>
      </c>
      <c r="E400" s="3">
        <v>327092</v>
      </c>
      <c r="F400" s="3">
        <v>26278</v>
      </c>
      <c r="G400" s="10">
        <f t="shared" si="6"/>
        <v>12447.370423928762</v>
      </c>
    </row>
    <row r="401" spans="1:7" ht="30" x14ac:dyDescent="0.25">
      <c r="A401" s="2" t="s">
        <v>19</v>
      </c>
      <c r="B401" s="2" t="s">
        <v>6</v>
      </c>
      <c r="C401" s="2" t="s">
        <v>34</v>
      </c>
      <c r="D401" s="2" t="s">
        <v>42</v>
      </c>
      <c r="E401" s="3">
        <v>327750</v>
      </c>
      <c r="F401" s="3">
        <v>26713</v>
      </c>
      <c r="G401" s="10">
        <f t="shared" si="6"/>
        <v>12269.307078950324</v>
      </c>
    </row>
    <row r="402" spans="1:7" ht="30" x14ac:dyDescent="0.25">
      <c r="A402" s="2" t="s">
        <v>20</v>
      </c>
      <c r="B402" s="2" t="s">
        <v>6</v>
      </c>
      <c r="C402" s="2" t="s">
        <v>34</v>
      </c>
      <c r="D402" s="2" t="s">
        <v>42</v>
      </c>
      <c r="E402" s="3">
        <v>416571</v>
      </c>
      <c r="F402" s="3">
        <v>34694</v>
      </c>
      <c r="G402" s="10">
        <f t="shared" si="6"/>
        <v>12007.004092926731</v>
      </c>
    </row>
    <row r="403" spans="1:7" ht="30" x14ac:dyDescent="0.25">
      <c r="A403" s="2" t="s">
        <v>21</v>
      </c>
      <c r="B403" s="2" t="s">
        <v>6</v>
      </c>
      <c r="C403" s="2" t="s">
        <v>34</v>
      </c>
      <c r="D403" s="2" t="s">
        <v>42</v>
      </c>
      <c r="E403" s="3">
        <v>447360</v>
      </c>
      <c r="F403" s="3">
        <v>33976</v>
      </c>
      <c r="G403" s="10">
        <f t="shared" si="6"/>
        <v>13166.941370379091</v>
      </c>
    </row>
    <row r="404" spans="1:7" ht="30" x14ac:dyDescent="0.25">
      <c r="A404" s="2" t="s">
        <v>22</v>
      </c>
      <c r="B404" s="2" t="s">
        <v>6</v>
      </c>
      <c r="C404" s="2" t="s">
        <v>34</v>
      </c>
      <c r="D404" s="2" t="s">
        <v>42</v>
      </c>
      <c r="E404" s="3">
        <v>438526</v>
      </c>
      <c r="F404" s="3">
        <v>34700</v>
      </c>
      <c r="G404" s="10">
        <f t="shared" si="6"/>
        <v>12637.636887608069</v>
      </c>
    </row>
    <row r="405" spans="1:7" ht="30" x14ac:dyDescent="0.25">
      <c r="A405" s="2" t="s">
        <v>23</v>
      </c>
      <c r="B405" s="2" t="s">
        <v>6</v>
      </c>
      <c r="C405" s="2" t="s">
        <v>34</v>
      </c>
      <c r="D405" s="2" t="s">
        <v>42</v>
      </c>
      <c r="E405" s="3">
        <v>474165</v>
      </c>
      <c r="F405" s="3">
        <v>42473</v>
      </c>
      <c r="G405" s="10">
        <f t="shared" si="6"/>
        <v>11163.915899512631</v>
      </c>
    </row>
    <row r="406" spans="1:7" ht="30" x14ac:dyDescent="0.25">
      <c r="A406" s="2" t="s">
        <v>24</v>
      </c>
      <c r="B406" s="2" t="s">
        <v>6</v>
      </c>
      <c r="C406" s="2" t="s">
        <v>34</v>
      </c>
      <c r="D406" s="2" t="s">
        <v>42</v>
      </c>
      <c r="E406" s="3">
        <v>397143</v>
      </c>
      <c r="F406" s="3">
        <v>35554</v>
      </c>
      <c r="G406" s="10">
        <f t="shared" si="6"/>
        <v>11170.135568431118</v>
      </c>
    </row>
    <row r="407" spans="1:7" ht="30" x14ac:dyDescent="0.25">
      <c r="A407" s="2" t="s">
        <v>25</v>
      </c>
      <c r="B407" s="2" t="s">
        <v>6</v>
      </c>
      <c r="C407" s="2" t="s">
        <v>34</v>
      </c>
      <c r="D407" s="2" t="s">
        <v>42</v>
      </c>
      <c r="E407" s="3">
        <v>514678</v>
      </c>
      <c r="F407" s="3">
        <v>50820</v>
      </c>
      <c r="G407" s="10">
        <f t="shared" si="6"/>
        <v>10127.469500196772</v>
      </c>
    </row>
    <row r="408" spans="1:7" ht="30" x14ac:dyDescent="0.25">
      <c r="A408" s="2" t="s">
        <v>26</v>
      </c>
      <c r="B408" s="2" t="s">
        <v>6</v>
      </c>
      <c r="C408" s="2" t="s">
        <v>34</v>
      </c>
      <c r="D408" s="2" t="s">
        <v>42</v>
      </c>
      <c r="E408" s="3">
        <v>419547</v>
      </c>
      <c r="F408" s="3">
        <v>36900</v>
      </c>
      <c r="G408" s="10">
        <f t="shared" si="6"/>
        <v>11369.837398373984</v>
      </c>
    </row>
    <row r="409" spans="1:7" ht="30" x14ac:dyDescent="0.25">
      <c r="A409" s="2" t="s">
        <v>130</v>
      </c>
      <c r="B409" s="2" t="s">
        <v>6</v>
      </c>
      <c r="C409" s="2" t="s">
        <v>34</v>
      </c>
      <c r="D409" s="2" t="s">
        <v>42</v>
      </c>
      <c r="E409" s="3">
        <v>501850</v>
      </c>
      <c r="F409" s="3">
        <v>44496</v>
      </c>
      <c r="G409" s="10">
        <f t="shared" si="6"/>
        <v>11278.541891405968</v>
      </c>
    </row>
    <row r="410" spans="1:7" ht="30" x14ac:dyDescent="0.25">
      <c r="A410" s="2" t="s">
        <v>131</v>
      </c>
      <c r="B410" s="2" t="s">
        <v>6</v>
      </c>
      <c r="C410" s="2" t="s">
        <v>34</v>
      </c>
      <c r="D410" s="2" t="s">
        <v>42</v>
      </c>
      <c r="E410" s="3">
        <v>522982</v>
      </c>
      <c r="F410" s="3">
        <v>47103</v>
      </c>
      <c r="G410" s="10">
        <f t="shared" si="6"/>
        <v>11102.944610746661</v>
      </c>
    </row>
    <row r="411" spans="1:7" ht="30" x14ac:dyDescent="0.25">
      <c r="A411" s="2" t="s">
        <v>132</v>
      </c>
      <c r="B411" s="2" t="s">
        <v>6</v>
      </c>
      <c r="C411" s="2" t="s">
        <v>34</v>
      </c>
      <c r="D411" s="2" t="s">
        <v>42</v>
      </c>
      <c r="E411" s="3">
        <v>452907</v>
      </c>
      <c r="F411" s="3">
        <v>43041</v>
      </c>
      <c r="G411" s="10">
        <f t="shared" si="6"/>
        <v>10522.687669896146</v>
      </c>
    </row>
    <row r="412" spans="1:7" ht="30" x14ac:dyDescent="0.25">
      <c r="A412" s="2" t="s">
        <v>133</v>
      </c>
      <c r="B412" s="2" t="s">
        <v>6</v>
      </c>
      <c r="C412" s="2" t="s">
        <v>34</v>
      </c>
      <c r="D412" s="2" t="s">
        <v>42</v>
      </c>
      <c r="E412" s="3">
        <v>488114</v>
      </c>
      <c r="F412" s="3">
        <v>40854</v>
      </c>
      <c r="G412" s="10">
        <f t="shared" si="6"/>
        <v>11947.765212708671</v>
      </c>
    </row>
    <row r="413" spans="1:7" ht="30" x14ac:dyDescent="0.25">
      <c r="A413" s="2" t="s">
        <v>135</v>
      </c>
      <c r="B413" s="2" t="s">
        <v>6</v>
      </c>
      <c r="C413" s="2" t="s">
        <v>34</v>
      </c>
      <c r="D413" s="2" t="s">
        <v>42</v>
      </c>
      <c r="E413" s="3">
        <v>588460.82999999996</v>
      </c>
      <c r="F413" s="3">
        <v>52226</v>
      </c>
      <c r="G413" s="10">
        <f t="shared" si="6"/>
        <v>11267.583770535748</v>
      </c>
    </row>
    <row r="414" spans="1:7" ht="30" x14ac:dyDescent="0.25">
      <c r="A414" s="2" t="s">
        <v>136</v>
      </c>
      <c r="B414" s="2" t="s">
        <v>6</v>
      </c>
      <c r="C414" s="2" t="s">
        <v>34</v>
      </c>
      <c r="D414" s="2" t="s">
        <v>42</v>
      </c>
      <c r="E414" s="3">
        <v>424227</v>
      </c>
      <c r="F414" s="3">
        <v>42943</v>
      </c>
      <c r="G414" s="10">
        <f t="shared" si="6"/>
        <v>9878.839391751857</v>
      </c>
    </row>
    <row r="415" spans="1:7" ht="30" x14ac:dyDescent="0.25">
      <c r="A415" s="2" t="s">
        <v>137</v>
      </c>
      <c r="B415" s="2" t="s">
        <v>6</v>
      </c>
      <c r="C415" s="2" t="s">
        <v>34</v>
      </c>
      <c r="D415" s="2" t="s">
        <v>42</v>
      </c>
      <c r="E415" s="3">
        <v>475115</v>
      </c>
      <c r="F415" s="3">
        <v>42643</v>
      </c>
      <c r="G415" s="10">
        <f t="shared" si="6"/>
        <v>11141.687967544498</v>
      </c>
    </row>
    <row r="416" spans="1:7" ht="30" x14ac:dyDescent="0.25">
      <c r="A416" s="2" t="s">
        <v>140</v>
      </c>
      <c r="B416" s="2" t="s">
        <v>6</v>
      </c>
      <c r="C416" s="2" t="s">
        <v>34</v>
      </c>
      <c r="D416" s="2" t="s">
        <v>42</v>
      </c>
      <c r="E416" s="3">
        <v>521942</v>
      </c>
      <c r="F416" s="3">
        <v>44087</v>
      </c>
      <c r="G416" s="10">
        <f t="shared" si="6"/>
        <v>11838.909429083402</v>
      </c>
    </row>
    <row r="417" spans="1:7" ht="30" x14ac:dyDescent="0.25">
      <c r="A417" s="2" t="s">
        <v>143</v>
      </c>
      <c r="B417" s="2" t="s">
        <v>6</v>
      </c>
      <c r="C417" s="2" t="s">
        <v>34</v>
      </c>
      <c r="D417" s="2" t="s">
        <v>42</v>
      </c>
      <c r="E417" s="3">
        <v>542670</v>
      </c>
      <c r="F417" s="3">
        <v>48098</v>
      </c>
      <c r="G417" s="10">
        <f t="shared" si="6"/>
        <v>11282.589712669966</v>
      </c>
    </row>
    <row r="418" spans="1:7" ht="30" x14ac:dyDescent="0.25">
      <c r="A418" s="2" t="s">
        <v>5</v>
      </c>
      <c r="B418" s="2" t="s">
        <v>6</v>
      </c>
      <c r="C418" s="2" t="s">
        <v>43</v>
      </c>
      <c r="D418" s="2" t="s">
        <v>44</v>
      </c>
      <c r="E418" s="3">
        <v>26119</v>
      </c>
      <c r="F418" s="3">
        <v>1987</v>
      </c>
      <c r="G418" s="10">
        <f t="shared" si="6"/>
        <v>13144.942123804731</v>
      </c>
    </row>
    <row r="419" spans="1:7" ht="30" x14ac:dyDescent="0.25">
      <c r="A419" s="2" t="s">
        <v>9</v>
      </c>
      <c r="B419" s="2" t="s">
        <v>6</v>
      </c>
      <c r="C419" s="2" t="s">
        <v>43</v>
      </c>
      <c r="D419" s="2" t="s">
        <v>44</v>
      </c>
      <c r="E419" s="3">
        <v>24692</v>
      </c>
      <c r="F419" s="3">
        <v>1900</v>
      </c>
      <c r="G419" s="10">
        <f t="shared" si="6"/>
        <v>12995.78947368421</v>
      </c>
    </row>
    <row r="420" spans="1:7" ht="30" x14ac:dyDescent="0.25">
      <c r="A420" s="2" t="s">
        <v>10</v>
      </c>
      <c r="B420" s="2" t="s">
        <v>6</v>
      </c>
      <c r="C420" s="2" t="s">
        <v>43</v>
      </c>
      <c r="D420" s="2" t="s">
        <v>44</v>
      </c>
      <c r="E420" s="3">
        <v>27612</v>
      </c>
      <c r="F420" s="3">
        <v>1928</v>
      </c>
      <c r="G420" s="10">
        <f t="shared" si="6"/>
        <v>14321.576763485478</v>
      </c>
    </row>
    <row r="421" spans="1:7" ht="30" x14ac:dyDescent="0.25">
      <c r="A421" s="2" t="s">
        <v>11</v>
      </c>
      <c r="B421" s="2" t="s">
        <v>6</v>
      </c>
      <c r="C421" s="2" t="s">
        <v>43</v>
      </c>
      <c r="D421" s="2" t="s">
        <v>44</v>
      </c>
      <c r="E421" s="3">
        <v>24418</v>
      </c>
      <c r="F421" s="3">
        <v>1874</v>
      </c>
      <c r="G421" s="10">
        <f t="shared" si="6"/>
        <v>13029.882604055496</v>
      </c>
    </row>
    <row r="422" spans="1:7" ht="30" x14ac:dyDescent="0.25">
      <c r="A422" s="2" t="s">
        <v>12</v>
      </c>
      <c r="B422" s="2" t="s">
        <v>6</v>
      </c>
      <c r="C422" s="2" t="s">
        <v>43</v>
      </c>
      <c r="D422" s="2" t="s">
        <v>44</v>
      </c>
      <c r="E422" s="3">
        <v>28737</v>
      </c>
      <c r="F422" s="3">
        <v>2049</v>
      </c>
      <c r="G422" s="10">
        <f t="shared" si="6"/>
        <v>14024.89019033675</v>
      </c>
    </row>
    <row r="423" spans="1:7" ht="30" x14ac:dyDescent="0.25">
      <c r="A423" s="2" t="s">
        <v>13</v>
      </c>
      <c r="B423" s="2" t="s">
        <v>6</v>
      </c>
      <c r="C423" s="2" t="s">
        <v>43</v>
      </c>
      <c r="D423" s="2" t="s">
        <v>44</v>
      </c>
      <c r="E423" s="3">
        <v>31505</v>
      </c>
      <c r="F423" s="3">
        <v>2283</v>
      </c>
      <c r="G423" s="10">
        <f t="shared" si="6"/>
        <v>13799.824791940429</v>
      </c>
    </row>
    <row r="424" spans="1:7" ht="30" x14ac:dyDescent="0.25">
      <c r="A424" s="2" t="s">
        <v>14</v>
      </c>
      <c r="B424" s="2" t="s">
        <v>6</v>
      </c>
      <c r="C424" s="2" t="s">
        <v>43</v>
      </c>
      <c r="D424" s="2" t="s">
        <v>44</v>
      </c>
      <c r="E424" s="3">
        <v>23024</v>
      </c>
      <c r="F424" s="3">
        <v>2158</v>
      </c>
      <c r="G424" s="10">
        <f t="shared" si="6"/>
        <v>10669.138090824837</v>
      </c>
    </row>
    <row r="425" spans="1:7" ht="30" x14ac:dyDescent="0.25">
      <c r="A425" s="2" t="s">
        <v>15</v>
      </c>
      <c r="B425" s="2" t="s">
        <v>6</v>
      </c>
      <c r="C425" s="2" t="s">
        <v>43</v>
      </c>
      <c r="D425" s="2" t="s">
        <v>44</v>
      </c>
      <c r="E425" s="3">
        <v>27523</v>
      </c>
      <c r="F425" s="3">
        <v>2454</v>
      </c>
      <c r="G425" s="10">
        <f t="shared" si="6"/>
        <v>11215.566422167889</v>
      </c>
    </row>
    <row r="426" spans="1:7" ht="30" x14ac:dyDescent="0.25">
      <c r="A426" s="2" t="s">
        <v>16</v>
      </c>
      <c r="B426" s="2" t="s">
        <v>6</v>
      </c>
      <c r="C426" s="2" t="s">
        <v>43</v>
      </c>
      <c r="D426" s="2" t="s">
        <v>44</v>
      </c>
      <c r="E426" s="3">
        <v>31342</v>
      </c>
      <c r="F426" s="3">
        <v>2799</v>
      </c>
      <c r="G426" s="10">
        <f t="shared" si="6"/>
        <v>11197.570560914613</v>
      </c>
    </row>
    <row r="427" spans="1:7" ht="30" x14ac:dyDescent="0.25">
      <c r="A427" s="2" t="s">
        <v>17</v>
      </c>
      <c r="B427" s="2" t="s">
        <v>6</v>
      </c>
      <c r="C427" s="2" t="s">
        <v>43</v>
      </c>
      <c r="D427" s="2" t="s">
        <v>44</v>
      </c>
      <c r="E427" s="3">
        <v>35955</v>
      </c>
      <c r="F427" s="3">
        <v>2931</v>
      </c>
      <c r="G427" s="10">
        <f t="shared" si="6"/>
        <v>12267.144319344932</v>
      </c>
    </row>
    <row r="428" spans="1:7" ht="30" x14ac:dyDescent="0.25">
      <c r="A428" s="2" t="s">
        <v>18</v>
      </c>
      <c r="B428" s="2" t="s">
        <v>6</v>
      </c>
      <c r="C428" s="2" t="s">
        <v>43</v>
      </c>
      <c r="D428" s="2" t="s">
        <v>44</v>
      </c>
      <c r="E428" s="3">
        <v>36022</v>
      </c>
      <c r="F428" s="3">
        <v>2932</v>
      </c>
      <c r="G428" s="10">
        <f t="shared" si="6"/>
        <v>12285.811732605729</v>
      </c>
    </row>
    <row r="429" spans="1:7" ht="30" x14ac:dyDescent="0.25">
      <c r="A429" s="2" t="s">
        <v>19</v>
      </c>
      <c r="B429" s="2" t="s">
        <v>6</v>
      </c>
      <c r="C429" s="2" t="s">
        <v>43</v>
      </c>
      <c r="D429" s="2" t="s">
        <v>44</v>
      </c>
      <c r="E429" s="3">
        <v>36662</v>
      </c>
      <c r="F429" s="3">
        <v>3189</v>
      </c>
      <c r="G429" s="10">
        <f t="shared" si="6"/>
        <v>11496.393853872687</v>
      </c>
    </row>
    <row r="430" spans="1:7" ht="30" x14ac:dyDescent="0.25">
      <c r="A430" s="2" t="s">
        <v>20</v>
      </c>
      <c r="B430" s="2" t="s">
        <v>6</v>
      </c>
      <c r="C430" s="2" t="s">
        <v>43</v>
      </c>
      <c r="D430" s="2" t="s">
        <v>44</v>
      </c>
      <c r="E430" s="3">
        <v>33068</v>
      </c>
      <c r="F430" s="3">
        <v>4334</v>
      </c>
      <c r="G430" s="10">
        <f t="shared" si="6"/>
        <v>7629.9030918320259</v>
      </c>
    </row>
    <row r="431" spans="1:7" ht="30" x14ac:dyDescent="0.25">
      <c r="A431" s="2" t="s">
        <v>21</v>
      </c>
      <c r="B431" s="2" t="s">
        <v>6</v>
      </c>
      <c r="C431" s="2" t="s">
        <v>43</v>
      </c>
      <c r="D431" s="2" t="s">
        <v>44</v>
      </c>
      <c r="E431" s="3">
        <v>29170</v>
      </c>
      <c r="F431" s="3">
        <v>4764</v>
      </c>
      <c r="G431" s="10">
        <f t="shared" si="6"/>
        <v>6123.0058774139379</v>
      </c>
    </row>
    <row r="432" spans="1:7" ht="30" x14ac:dyDescent="0.25">
      <c r="A432" s="2" t="s">
        <v>22</v>
      </c>
      <c r="B432" s="2" t="s">
        <v>6</v>
      </c>
      <c r="C432" s="2" t="s">
        <v>43</v>
      </c>
      <c r="D432" s="2" t="s">
        <v>44</v>
      </c>
      <c r="E432" s="3">
        <v>30792</v>
      </c>
      <c r="F432" s="3">
        <v>2871</v>
      </c>
      <c r="G432" s="10">
        <f t="shared" si="6"/>
        <v>10725.182863113898</v>
      </c>
    </row>
    <row r="433" spans="1:7" ht="30" x14ac:dyDescent="0.25">
      <c r="A433" s="2" t="s">
        <v>23</v>
      </c>
      <c r="B433" s="2" t="s">
        <v>6</v>
      </c>
      <c r="C433" s="2" t="s">
        <v>43</v>
      </c>
      <c r="D433" s="2" t="s">
        <v>44</v>
      </c>
      <c r="E433" s="3">
        <v>47603</v>
      </c>
      <c r="F433" s="3">
        <v>4157</v>
      </c>
      <c r="G433" s="10">
        <f t="shared" si="6"/>
        <v>11451.286985807074</v>
      </c>
    </row>
    <row r="434" spans="1:7" ht="30" x14ac:dyDescent="0.25">
      <c r="A434" s="2" t="s">
        <v>24</v>
      </c>
      <c r="B434" s="2" t="s">
        <v>6</v>
      </c>
      <c r="C434" s="2" t="s">
        <v>43</v>
      </c>
      <c r="D434" s="2" t="s">
        <v>44</v>
      </c>
      <c r="E434" s="3">
        <v>50449</v>
      </c>
      <c r="F434" s="3">
        <v>3715</v>
      </c>
      <c r="G434" s="10">
        <f t="shared" si="6"/>
        <v>13579.811574697173</v>
      </c>
    </row>
    <row r="435" spans="1:7" ht="30" x14ac:dyDescent="0.25">
      <c r="A435" s="2" t="s">
        <v>25</v>
      </c>
      <c r="B435" s="2" t="s">
        <v>6</v>
      </c>
      <c r="C435" s="2" t="s">
        <v>43</v>
      </c>
      <c r="D435" s="2" t="s">
        <v>44</v>
      </c>
      <c r="E435" s="3">
        <v>70909</v>
      </c>
      <c r="F435" s="3">
        <v>4921</v>
      </c>
      <c r="G435" s="10">
        <f t="shared" si="6"/>
        <v>14409.469619995934</v>
      </c>
    </row>
    <row r="436" spans="1:7" ht="30" x14ac:dyDescent="0.25">
      <c r="A436" s="2" t="s">
        <v>26</v>
      </c>
      <c r="B436" s="2" t="s">
        <v>6</v>
      </c>
      <c r="C436" s="2" t="s">
        <v>43</v>
      </c>
      <c r="D436" s="2" t="s">
        <v>44</v>
      </c>
      <c r="E436" s="3">
        <v>58386</v>
      </c>
      <c r="F436" s="3">
        <v>4172</v>
      </c>
      <c r="G436" s="10">
        <f t="shared" si="6"/>
        <v>13994.726749760308</v>
      </c>
    </row>
    <row r="437" spans="1:7" ht="30" x14ac:dyDescent="0.25">
      <c r="A437" s="2" t="s">
        <v>5</v>
      </c>
      <c r="B437" s="2" t="s">
        <v>6</v>
      </c>
      <c r="C437" s="2" t="s">
        <v>43</v>
      </c>
      <c r="D437" s="2" t="s">
        <v>45</v>
      </c>
      <c r="E437" s="3">
        <v>12140</v>
      </c>
      <c r="F437" s="3">
        <v>1867</v>
      </c>
      <c r="G437" s="10">
        <f t="shared" si="6"/>
        <v>6502.410283877879</v>
      </c>
    </row>
    <row r="438" spans="1:7" ht="30" x14ac:dyDescent="0.25">
      <c r="A438" s="2" t="s">
        <v>9</v>
      </c>
      <c r="B438" s="2" t="s">
        <v>6</v>
      </c>
      <c r="C438" s="2" t="s">
        <v>43</v>
      </c>
      <c r="D438" s="2" t="s">
        <v>45</v>
      </c>
      <c r="E438" s="3">
        <v>13345</v>
      </c>
      <c r="F438" s="3">
        <v>1381</v>
      </c>
      <c r="G438" s="10">
        <f t="shared" si="6"/>
        <v>9663.2874728457646</v>
      </c>
    </row>
    <row r="439" spans="1:7" ht="30" x14ac:dyDescent="0.25">
      <c r="A439" s="2" t="s">
        <v>10</v>
      </c>
      <c r="B439" s="2" t="s">
        <v>6</v>
      </c>
      <c r="C439" s="2" t="s">
        <v>43</v>
      </c>
      <c r="D439" s="2" t="s">
        <v>45</v>
      </c>
      <c r="E439" s="3">
        <v>13928</v>
      </c>
      <c r="F439" s="3">
        <v>1530</v>
      </c>
      <c r="G439" s="10">
        <f t="shared" si="6"/>
        <v>9103.2679738562092</v>
      </c>
    </row>
    <row r="440" spans="1:7" ht="30" x14ac:dyDescent="0.25">
      <c r="A440" s="2" t="s">
        <v>11</v>
      </c>
      <c r="B440" s="2" t="s">
        <v>6</v>
      </c>
      <c r="C440" s="2" t="s">
        <v>43</v>
      </c>
      <c r="D440" s="2" t="s">
        <v>45</v>
      </c>
      <c r="E440" s="3">
        <v>10264</v>
      </c>
      <c r="F440" s="3">
        <v>1148</v>
      </c>
      <c r="G440" s="10">
        <f t="shared" si="6"/>
        <v>8940.7665505226487</v>
      </c>
    </row>
    <row r="441" spans="1:7" ht="30" x14ac:dyDescent="0.25">
      <c r="A441" s="2" t="s">
        <v>12</v>
      </c>
      <c r="B441" s="2" t="s">
        <v>6</v>
      </c>
      <c r="C441" s="2" t="s">
        <v>43</v>
      </c>
      <c r="D441" s="2" t="s">
        <v>45</v>
      </c>
      <c r="E441" s="3">
        <v>12081</v>
      </c>
      <c r="F441" s="3">
        <v>1148</v>
      </c>
      <c r="G441" s="10">
        <f t="shared" si="6"/>
        <v>10523.519163763065</v>
      </c>
    </row>
    <row r="442" spans="1:7" ht="30" x14ac:dyDescent="0.25">
      <c r="A442" s="2" t="s">
        <v>13</v>
      </c>
      <c r="B442" s="2" t="s">
        <v>6</v>
      </c>
      <c r="C442" s="2" t="s">
        <v>43</v>
      </c>
      <c r="D442" s="2" t="s">
        <v>45</v>
      </c>
      <c r="E442" s="3">
        <v>8087</v>
      </c>
      <c r="F442" s="3">
        <v>771</v>
      </c>
      <c r="G442" s="10">
        <f t="shared" si="6"/>
        <v>10488.975356679637</v>
      </c>
    </row>
    <row r="443" spans="1:7" ht="30" x14ac:dyDescent="0.25">
      <c r="A443" s="2" t="s">
        <v>14</v>
      </c>
      <c r="B443" s="2" t="s">
        <v>6</v>
      </c>
      <c r="C443" s="2" t="s">
        <v>43</v>
      </c>
      <c r="D443" s="2" t="s">
        <v>45</v>
      </c>
      <c r="E443" s="3">
        <v>13616</v>
      </c>
      <c r="F443" s="3">
        <v>1348</v>
      </c>
      <c r="G443" s="10">
        <f t="shared" si="6"/>
        <v>10100.890207715134</v>
      </c>
    </row>
    <row r="444" spans="1:7" ht="30" x14ac:dyDescent="0.25">
      <c r="A444" s="2" t="s">
        <v>15</v>
      </c>
      <c r="B444" s="2" t="s">
        <v>6</v>
      </c>
      <c r="C444" s="2" t="s">
        <v>43</v>
      </c>
      <c r="D444" s="2" t="s">
        <v>45</v>
      </c>
      <c r="E444" s="3">
        <v>10995</v>
      </c>
      <c r="F444" s="3">
        <v>1175</v>
      </c>
      <c r="G444" s="10">
        <f t="shared" si="6"/>
        <v>9357.4468085106382</v>
      </c>
    </row>
    <row r="445" spans="1:7" ht="30" x14ac:dyDescent="0.25">
      <c r="A445" s="2" t="s">
        <v>16</v>
      </c>
      <c r="B445" s="2" t="s">
        <v>6</v>
      </c>
      <c r="C445" s="2" t="s">
        <v>43</v>
      </c>
      <c r="D445" s="2" t="s">
        <v>45</v>
      </c>
      <c r="E445" s="3">
        <v>12834</v>
      </c>
      <c r="F445" s="3">
        <v>1466</v>
      </c>
      <c r="G445" s="10">
        <f t="shared" si="6"/>
        <v>8754.4338335607099</v>
      </c>
    </row>
    <row r="446" spans="1:7" ht="30" x14ac:dyDescent="0.25">
      <c r="A446" s="2" t="s">
        <v>17</v>
      </c>
      <c r="B446" s="2" t="s">
        <v>6</v>
      </c>
      <c r="C446" s="2" t="s">
        <v>43</v>
      </c>
      <c r="D446" s="2" t="s">
        <v>45</v>
      </c>
      <c r="E446" s="3">
        <v>16773</v>
      </c>
      <c r="F446" s="3">
        <v>1493</v>
      </c>
      <c r="G446" s="10">
        <f t="shared" si="6"/>
        <v>11234.427327528467</v>
      </c>
    </row>
    <row r="447" spans="1:7" ht="30" x14ac:dyDescent="0.25">
      <c r="A447" s="2" t="s">
        <v>18</v>
      </c>
      <c r="B447" s="2" t="s">
        <v>6</v>
      </c>
      <c r="C447" s="2" t="s">
        <v>43</v>
      </c>
      <c r="D447" s="2" t="s">
        <v>45</v>
      </c>
      <c r="E447" s="3">
        <v>12937</v>
      </c>
      <c r="F447" s="3">
        <v>1208</v>
      </c>
      <c r="G447" s="10">
        <f t="shared" si="6"/>
        <v>10709.437086092714</v>
      </c>
    </row>
    <row r="448" spans="1:7" ht="30" x14ac:dyDescent="0.25">
      <c r="A448" s="2" t="s">
        <v>19</v>
      </c>
      <c r="B448" s="2" t="s">
        <v>6</v>
      </c>
      <c r="C448" s="2" t="s">
        <v>43</v>
      </c>
      <c r="D448" s="2" t="s">
        <v>45</v>
      </c>
      <c r="E448" s="3">
        <v>7777</v>
      </c>
      <c r="F448" s="3">
        <v>743</v>
      </c>
      <c r="G448" s="10">
        <f t="shared" si="6"/>
        <v>10467.025572005383</v>
      </c>
    </row>
    <row r="449" spans="1:7" ht="30" x14ac:dyDescent="0.25">
      <c r="A449" s="2" t="s">
        <v>20</v>
      </c>
      <c r="B449" s="2" t="s">
        <v>6</v>
      </c>
      <c r="C449" s="2" t="s">
        <v>43</v>
      </c>
      <c r="D449" s="2" t="s">
        <v>45</v>
      </c>
      <c r="E449" s="3">
        <v>10459</v>
      </c>
      <c r="F449" s="3">
        <v>791</v>
      </c>
      <c r="G449" s="10">
        <f t="shared" si="6"/>
        <v>13222.503160556258</v>
      </c>
    </row>
    <row r="450" spans="1:7" ht="30" x14ac:dyDescent="0.25">
      <c r="A450" s="2" t="s">
        <v>21</v>
      </c>
      <c r="B450" s="2" t="s">
        <v>6</v>
      </c>
      <c r="C450" s="2" t="s">
        <v>43</v>
      </c>
      <c r="D450" s="2" t="s">
        <v>45</v>
      </c>
      <c r="E450" s="3">
        <v>14819</v>
      </c>
      <c r="F450" s="3">
        <v>1190</v>
      </c>
      <c r="G450" s="10">
        <f t="shared" si="6"/>
        <v>12452.941176470589</v>
      </c>
    </row>
    <row r="451" spans="1:7" ht="30" x14ac:dyDescent="0.25">
      <c r="A451" s="2" t="s">
        <v>22</v>
      </c>
      <c r="B451" s="2" t="s">
        <v>6</v>
      </c>
      <c r="C451" s="2" t="s">
        <v>43</v>
      </c>
      <c r="D451" s="2" t="s">
        <v>45</v>
      </c>
      <c r="E451" s="3">
        <v>23032</v>
      </c>
      <c r="F451" s="3">
        <v>2241</v>
      </c>
      <c r="G451" s="10">
        <f t="shared" si="6"/>
        <v>10277.554663096831</v>
      </c>
    </row>
    <row r="452" spans="1:7" ht="30" x14ac:dyDescent="0.25">
      <c r="A452" s="2" t="s">
        <v>23</v>
      </c>
      <c r="B452" s="2" t="s">
        <v>6</v>
      </c>
      <c r="C452" s="2" t="s">
        <v>43</v>
      </c>
      <c r="D452" s="2" t="s">
        <v>45</v>
      </c>
      <c r="E452" s="3">
        <v>20139</v>
      </c>
      <c r="F452" s="3">
        <v>1945</v>
      </c>
      <c r="G452" s="10">
        <f t="shared" si="6"/>
        <v>10354.241645244216</v>
      </c>
    </row>
    <row r="453" spans="1:7" ht="30" x14ac:dyDescent="0.25">
      <c r="A453" s="2" t="s">
        <v>24</v>
      </c>
      <c r="B453" s="2" t="s">
        <v>6</v>
      </c>
      <c r="C453" s="2" t="s">
        <v>43</v>
      </c>
      <c r="D453" s="2" t="s">
        <v>45</v>
      </c>
      <c r="E453" s="3">
        <v>13556</v>
      </c>
      <c r="F453" s="3">
        <v>1482</v>
      </c>
      <c r="G453" s="10">
        <f t="shared" si="6"/>
        <v>9147.0985155195685</v>
      </c>
    </row>
    <row r="454" spans="1:7" ht="30" x14ac:dyDescent="0.25">
      <c r="A454" s="2" t="s">
        <v>25</v>
      </c>
      <c r="B454" s="2" t="s">
        <v>6</v>
      </c>
      <c r="C454" s="2" t="s">
        <v>43</v>
      </c>
      <c r="D454" s="2" t="s">
        <v>45</v>
      </c>
      <c r="E454" s="3">
        <v>22091</v>
      </c>
      <c r="F454" s="3">
        <v>2372</v>
      </c>
      <c r="G454" s="10">
        <f t="shared" ref="G454:G537" si="7">(E454/F454)*1000</f>
        <v>9313.2377740303527</v>
      </c>
    </row>
    <row r="455" spans="1:7" ht="30" x14ac:dyDescent="0.25">
      <c r="A455" s="2" t="s">
        <v>26</v>
      </c>
      <c r="B455" s="2" t="s">
        <v>6</v>
      </c>
      <c r="C455" s="2" t="s">
        <v>43</v>
      </c>
      <c r="D455" s="2" t="s">
        <v>45</v>
      </c>
      <c r="E455" s="3">
        <v>21968</v>
      </c>
      <c r="F455" s="3">
        <v>2273</v>
      </c>
      <c r="G455" s="10">
        <f t="shared" si="7"/>
        <v>9664.7602287725476</v>
      </c>
    </row>
    <row r="456" spans="1:7" ht="30" x14ac:dyDescent="0.25">
      <c r="A456" s="2" t="s">
        <v>130</v>
      </c>
      <c r="B456" s="2" t="s">
        <v>6</v>
      </c>
      <c r="C456" s="2" t="s">
        <v>43</v>
      </c>
      <c r="D456" s="2" t="s">
        <v>45</v>
      </c>
      <c r="E456" s="3">
        <v>19447</v>
      </c>
      <c r="F456" s="3">
        <v>2100</v>
      </c>
      <c r="G456" s="10">
        <f t="shared" si="7"/>
        <v>9260.4761904761908</v>
      </c>
    </row>
    <row r="457" spans="1:7" ht="30" x14ac:dyDescent="0.25">
      <c r="A457" s="2" t="s">
        <v>131</v>
      </c>
      <c r="B457" s="2" t="s">
        <v>6</v>
      </c>
      <c r="C457" s="2" t="s">
        <v>43</v>
      </c>
      <c r="D457" s="2" t="s">
        <v>45</v>
      </c>
      <c r="E457" s="3">
        <v>26799</v>
      </c>
      <c r="F457" s="3">
        <v>2936</v>
      </c>
      <c r="G457" s="10">
        <f t="shared" si="7"/>
        <v>9127.724795640328</v>
      </c>
    </row>
    <row r="458" spans="1:7" ht="30" x14ac:dyDescent="0.25">
      <c r="A458" s="2" t="s">
        <v>132</v>
      </c>
      <c r="B458" s="2" t="s">
        <v>6</v>
      </c>
      <c r="C458" s="2" t="s">
        <v>43</v>
      </c>
      <c r="D458" s="2" t="s">
        <v>45</v>
      </c>
      <c r="E458" s="3">
        <v>15744</v>
      </c>
      <c r="F458" s="3">
        <v>1569</v>
      </c>
      <c r="G458" s="10">
        <f t="shared" si="7"/>
        <v>10034.416826003824</v>
      </c>
    </row>
    <row r="459" spans="1:7" ht="30" x14ac:dyDescent="0.25">
      <c r="A459" s="2" t="s">
        <v>133</v>
      </c>
      <c r="B459" s="2" t="s">
        <v>6</v>
      </c>
      <c r="C459" s="2" t="s">
        <v>43</v>
      </c>
      <c r="D459" s="2" t="s">
        <v>45</v>
      </c>
      <c r="E459" s="3">
        <v>18747</v>
      </c>
      <c r="F459" s="3">
        <v>1960</v>
      </c>
      <c r="G459" s="10">
        <f t="shared" si="7"/>
        <v>9564.7959183673465</v>
      </c>
    </row>
    <row r="460" spans="1:7" ht="30" x14ac:dyDescent="0.25">
      <c r="A460" s="2" t="s">
        <v>135</v>
      </c>
      <c r="B460" s="2" t="s">
        <v>6</v>
      </c>
      <c r="C460" s="2" t="s">
        <v>43</v>
      </c>
      <c r="D460" s="2" t="s">
        <v>45</v>
      </c>
      <c r="E460" s="3">
        <v>19645.66</v>
      </c>
      <c r="F460" s="3">
        <v>2007</v>
      </c>
      <c r="G460" s="10">
        <f t="shared" si="7"/>
        <v>9788.5700049825609</v>
      </c>
    </row>
    <row r="461" spans="1:7" ht="30" x14ac:dyDescent="0.25">
      <c r="A461" s="2" t="s">
        <v>136</v>
      </c>
      <c r="B461" s="2" t="s">
        <v>6</v>
      </c>
      <c r="C461" s="2" t="s">
        <v>43</v>
      </c>
      <c r="D461" s="2" t="s">
        <v>45</v>
      </c>
      <c r="E461" s="3">
        <v>21242</v>
      </c>
      <c r="F461" s="3">
        <v>1743</v>
      </c>
      <c r="G461" s="10">
        <f t="shared" si="7"/>
        <v>12187.033849684452</v>
      </c>
    </row>
    <row r="462" spans="1:7" ht="30" x14ac:dyDescent="0.25">
      <c r="A462" s="2" t="s">
        <v>137</v>
      </c>
      <c r="B462" s="2" t="s">
        <v>6</v>
      </c>
      <c r="C462" s="2" t="s">
        <v>43</v>
      </c>
      <c r="D462" s="2" t="s">
        <v>45</v>
      </c>
      <c r="E462" s="3">
        <v>21845</v>
      </c>
      <c r="F462" s="3">
        <v>2101</v>
      </c>
      <c r="G462" s="10">
        <f t="shared" si="7"/>
        <v>10397.429795335554</v>
      </c>
    </row>
    <row r="463" spans="1:7" ht="30" x14ac:dyDescent="0.25">
      <c r="A463" s="2" t="s">
        <v>140</v>
      </c>
      <c r="B463" s="2" t="s">
        <v>6</v>
      </c>
      <c r="C463" s="2" t="s">
        <v>43</v>
      </c>
      <c r="D463" s="2" t="s">
        <v>45</v>
      </c>
      <c r="E463" s="3">
        <v>23180</v>
      </c>
      <c r="F463" s="3">
        <v>1801</v>
      </c>
      <c r="G463" s="10">
        <f t="shared" si="7"/>
        <v>12870.627429205995</v>
      </c>
    </row>
    <row r="464" spans="1:7" ht="30" x14ac:dyDescent="0.25">
      <c r="A464" s="2" t="s">
        <v>143</v>
      </c>
      <c r="B464" s="2" t="s">
        <v>6</v>
      </c>
      <c r="C464" s="2" t="s">
        <v>43</v>
      </c>
      <c r="D464" s="2" t="s">
        <v>45</v>
      </c>
      <c r="E464" s="3">
        <v>22666</v>
      </c>
      <c r="F464" s="3">
        <v>1745</v>
      </c>
      <c r="G464" s="10">
        <f t="shared" si="7"/>
        <v>12989.111747851004</v>
      </c>
    </row>
    <row r="465" spans="1:7" ht="30" x14ac:dyDescent="0.25">
      <c r="A465" s="2" t="s">
        <v>5</v>
      </c>
      <c r="B465" s="2" t="s">
        <v>6</v>
      </c>
      <c r="C465" s="2" t="s">
        <v>43</v>
      </c>
      <c r="D465" s="2" t="s">
        <v>46</v>
      </c>
      <c r="E465" s="3">
        <v>787</v>
      </c>
      <c r="F465" s="3">
        <v>169</v>
      </c>
      <c r="G465" s="10">
        <f t="shared" si="7"/>
        <v>4656.8047337278103</v>
      </c>
    </row>
    <row r="466" spans="1:7" ht="30" x14ac:dyDescent="0.25">
      <c r="A466" s="2" t="s">
        <v>9</v>
      </c>
      <c r="B466" s="2" t="s">
        <v>6</v>
      </c>
      <c r="C466" s="2" t="s">
        <v>43</v>
      </c>
      <c r="D466" s="2" t="s">
        <v>46</v>
      </c>
      <c r="E466" s="3">
        <v>1180</v>
      </c>
      <c r="F466" s="3">
        <v>198</v>
      </c>
      <c r="G466" s="10">
        <f t="shared" si="7"/>
        <v>5959.5959595959594</v>
      </c>
    </row>
    <row r="467" spans="1:7" ht="30" x14ac:dyDescent="0.25">
      <c r="A467" s="2" t="s">
        <v>10</v>
      </c>
      <c r="B467" s="2" t="s">
        <v>6</v>
      </c>
      <c r="C467" s="2" t="s">
        <v>43</v>
      </c>
      <c r="D467" s="2" t="s">
        <v>46</v>
      </c>
      <c r="E467" s="3">
        <v>1241</v>
      </c>
      <c r="F467" s="3">
        <v>207</v>
      </c>
      <c r="G467" s="10">
        <f t="shared" si="7"/>
        <v>5995.1690821256043</v>
      </c>
    </row>
    <row r="468" spans="1:7" ht="30" x14ac:dyDescent="0.25">
      <c r="A468" s="2" t="s">
        <v>11</v>
      </c>
      <c r="B468" s="2" t="s">
        <v>6</v>
      </c>
      <c r="C468" s="2" t="s">
        <v>43</v>
      </c>
      <c r="D468" s="2" t="s">
        <v>46</v>
      </c>
      <c r="E468" s="3">
        <v>1047</v>
      </c>
      <c r="F468" s="3">
        <v>175</v>
      </c>
      <c r="G468" s="10">
        <f t="shared" si="7"/>
        <v>5982.8571428571431</v>
      </c>
    </row>
    <row r="469" spans="1:7" ht="30" x14ac:dyDescent="0.25">
      <c r="A469" s="2" t="s">
        <v>12</v>
      </c>
      <c r="B469" s="2" t="s">
        <v>6</v>
      </c>
      <c r="C469" s="2" t="s">
        <v>43</v>
      </c>
      <c r="D469" s="2" t="s">
        <v>46</v>
      </c>
      <c r="E469" s="3">
        <v>1330</v>
      </c>
      <c r="F469" s="3">
        <v>212</v>
      </c>
      <c r="G469" s="10">
        <f t="shared" si="7"/>
        <v>6273.5849056603774</v>
      </c>
    </row>
    <row r="470" spans="1:7" ht="30" x14ac:dyDescent="0.25">
      <c r="A470" s="2" t="s">
        <v>13</v>
      </c>
      <c r="B470" s="2" t="s">
        <v>6</v>
      </c>
      <c r="C470" s="2" t="s">
        <v>43</v>
      </c>
      <c r="D470" s="2" t="s">
        <v>46</v>
      </c>
      <c r="E470" s="3">
        <v>2318</v>
      </c>
      <c r="F470" s="3">
        <v>368</v>
      </c>
      <c r="G470" s="10">
        <f t="shared" si="7"/>
        <v>6298.913043478261</v>
      </c>
    </row>
    <row r="471" spans="1:7" ht="30" x14ac:dyDescent="0.25">
      <c r="A471" s="2" t="s">
        <v>14</v>
      </c>
      <c r="B471" s="2" t="s">
        <v>6</v>
      </c>
      <c r="C471" s="2" t="s">
        <v>43</v>
      </c>
      <c r="D471" s="2" t="s">
        <v>46</v>
      </c>
      <c r="E471" s="3">
        <v>2477</v>
      </c>
      <c r="F471" s="3">
        <v>416</v>
      </c>
      <c r="G471" s="10">
        <f t="shared" si="7"/>
        <v>5954.3269230769238</v>
      </c>
    </row>
    <row r="472" spans="1:7" ht="30" x14ac:dyDescent="0.25">
      <c r="A472" s="2" t="s">
        <v>15</v>
      </c>
      <c r="B472" s="2" t="s">
        <v>6</v>
      </c>
      <c r="C472" s="2" t="s">
        <v>43</v>
      </c>
      <c r="D472" s="2" t="s">
        <v>46</v>
      </c>
      <c r="E472" s="3">
        <v>3644</v>
      </c>
      <c r="F472" s="3">
        <v>590</v>
      </c>
      <c r="G472" s="10">
        <f t="shared" si="7"/>
        <v>6176.2711864406774</v>
      </c>
    </row>
    <row r="473" spans="1:7" ht="30" x14ac:dyDescent="0.25">
      <c r="A473" s="2" t="s">
        <v>16</v>
      </c>
      <c r="B473" s="2" t="s">
        <v>6</v>
      </c>
      <c r="C473" s="2" t="s">
        <v>43</v>
      </c>
      <c r="D473" s="2" t="s">
        <v>46</v>
      </c>
      <c r="E473" s="3">
        <v>4459</v>
      </c>
      <c r="F473" s="3">
        <v>580</v>
      </c>
      <c r="G473" s="10">
        <f t="shared" si="7"/>
        <v>7687.9310344827591</v>
      </c>
    </row>
    <row r="474" spans="1:7" ht="30" x14ac:dyDescent="0.25">
      <c r="A474" s="2" t="s">
        <v>17</v>
      </c>
      <c r="B474" s="2" t="s">
        <v>6</v>
      </c>
      <c r="C474" s="2" t="s">
        <v>43</v>
      </c>
      <c r="D474" s="2" t="s">
        <v>46</v>
      </c>
      <c r="E474" s="3">
        <v>6241</v>
      </c>
      <c r="F474" s="3">
        <v>816</v>
      </c>
      <c r="G474" s="10">
        <f t="shared" si="7"/>
        <v>7648.2843137254904</v>
      </c>
    </row>
    <row r="475" spans="1:7" ht="30" x14ac:dyDescent="0.25">
      <c r="A475" s="2" t="s">
        <v>18</v>
      </c>
      <c r="B475" s="2" t="s">
        <v>6</v>
      </c>
      <c r="C475" s="2" t="s">
        <v>43</v>
      </c>
      <c r="D475" s="2" t="s">
        <v>46</v>
      </c>
      <c r="E475" s="3">
        <v>6233</v>
      </c>
      <c r="F475" s="3">
        <v>859</v>
      </c>
      <c r="G475" s="10">
        <f t="shared" si="7"/>
        <v>7256.1117578579742</v>
      </c>
    </row>
    <row r="476" spans="1:7" ht="30" x14ac:dyDescent="0.25">
      <c r="A476" s="2" t="s">
        <v>19</v>
      </c>
      <c r="B476" s="2" t="s">
        <v>6</v>
      </c>
      <c r="C476" s="2" t="s">
        <v>43</v>
      </c>
      <c r="D476" s="2" t="s">
        <v>46</v>
      </c>
      <c r="E476" s="3">
        <v>7447</v>
      </c>
      <c r="F476" s="3">
        <v>905</v>
      </c>
      <c r="G476" s="10">
        <f t="shared" si="7"/>
        <v>8228.7292817679554</v>
      </c>
    </row>
    <row r="477" spans="1:7" ht="30" x14ac:dyDescent="0.25">
      <c r="A477" s="2" t="s">
        <v>20</v>
      </c>
      <c r="B477" s="2" t="s">
        <v>6</v>
      </c>
      <c r="C477" s="2" t="s">
        <v>43</v>
      </c>
      <c r="D477" s="2" t="s">
        <v>46</v>
      </c>
      <c r="E477" s="3">
        <v>6459</v>
      </c>
      <c r="F477" s="3">
        <v>1035</v>
      </c>
      <c r="G477" s="10">
        <f t="shared" si="7"/>
        <v>6240.579710144927</v>
      </c>
    </row>
    <row r="478" spans="1:7" ht="30" x14ac:dyDescent="0.25">
      <c r="A478" s="2" t="s">
        <v>21</v>
      </c>
      <c r="B478" s="2" t="s">
        <v>6</v>
      </c>
      <c r="C478" s="2" t="s">
        <v>43</v>
      </c>
      <c r="D478" s="2" t="s">
        <v>46</v>
      </c>
      <c r="E478" s="3">
        <v>7172</v>
      </c>
      <c r="F478" s="3">
        <v>1022</v>
      </c>
      <c r="G478" s="10">
        <f t="shared" si="7"/>
        <v>7017.6125244618397</v>
      </c>
    </row>
    <row r="479" spans="1:7" ht="30" x14ac:dyDescent="0.25">
      <c r="A479" s="2" t="s">
        <v>22</v>
      </c>
      <c r="B479" s="2" t="s">
        <v>6</v>
      </c>
      <c r="C479" s="2" t="s">
        <v>43</v>
      </c>
      <c r="D479" s="2" t="s">
        <v>46</v>
      </c>
      <c r="E479" s="3">
        <v>7778</v>
      </c>
      <c r="F479" s="3">
        <v>910</v>
      </c>
      <c r="G479" s="10">
        <f t="shared" si="7"/>
        <v>8547.2527472527472</v>
      </c>
    </row>
    <row r="480" spans="1:7" ht="30" x14ac:dyDescent="0.25">
      <c r="A480" s="2" t="s">
        <v>23</v>
      </c>
      <c r="B480" s="2" t="s">
        <v>6</v>
      </c>
      <c r="C480" s="2" t="s">
        <v>43</v>
      </c>
      <c r="D480" s="2" t="s">
        <v>46</v>
      </c>
      <c r="E480" s="3">
        <v>12945</v>
      </c>
      <c r="F480" s="3">
        <v>1701</v>
      </c>
      <c r="G480" s="10">
        <f t="shared" si="7"/>
        <v>7610.2292768959442</v>
      </c>
    </row>
    <row r="481" spans="1:7" ht="30" x14ac:dyDescent="0.25">
      <c r="A481" s="2" t="s">
        <v>24</v>
      </c>
      <c r="B481" s="2" t="s">
        <v>6</v>
      </c>
      <c r="C481" s="2" t="s">
        <v>43</v>
      </c>
      <c r="D481" s="2" t="s">
        <v>46</v>
      </c>
      <c r="E481" s="3">
        <v>7520</v>
      </c>
      <c r="F481" s="3">
        <v>1138</v>
      </c>
      <c r="G481" s="10">
        <f t="shared" si="7"/>
        <v>6608.0843585237262</v>
      </c>
    </row>
    <row r="482" spans="1:7" ht="30" x14ac:dyDescent="0.25">
      <c r="A482" s="2" t="s">
        <v>25</v>
      </c>
      <c r="B482" s="2" t="s">
        <v>6</v>
      </c>
      <c r="C482" s="2" t="s">
        <v>43</v>
      </c>
      <c r="D482" s="2" t="s">
        <v>46</v>
      </c>
      <c r="E482" s="3">
        <v>9410</v>
      </c>
      <c r="F482" s="3">
        <v>1592</v>
      </c>
      <c r="G482" s="10">
        <f t="shared" si="7"/>
        <v>5910.8040201005024</v>
      </c>
    </row>
    <row r="483" spans="1:7" ht="30" x14ac:dyDescent="0.25">
      <c r="A483" s="2" t="s">
        <v>26</v>
      </c>
      <c r="B483" s="2" t="s">
        <v>6</v>
      </c>
      <c r="C483" s="2" t="s">
        <v>43</v>
      </c>
      <c r="D483" s="2" t="s">
        <v>46</v>
      </c>
      <c r="E483" s="3">
        <v>13136</v>
      </c>
      <c r="F483" s="3">
        <v>1548</v>
      </c>
      <c r="G483" s="10">
        <f t="shared" si="7"/>
        <v>8485.7881136950909</v>
      </c>
    </row>
    <row r="484" spans="1:7" ht="30" x14ac:dyDescent="0.25">
      <c r="A484" s="2" t="s">
        <v>5</v>
      </c>
      <c r="B484" s="2" t="s">
        <v>6</v>
      </c>
      <c r="C484" s="2" t="s">
        <v>43</v>
      </c>
      <c r="D484" s="2" t="s">
        <v>47</v>
      </c>
      <c r="E484" s="3">
        <v>52755</v>
      </c>
      <c r="F484" s="3">
        <v>6485</v>
      </c>
      <c r="G484" s="10">
        <f t="shared" si="7"/>
        <v>8134.9267540478022</v>
      </c>
    </row>
    <row r="485" spans="1:7" ht="30" x14ac:dyDescent="0.25">
      <c r="A485" s="2" t="s">
        <v>9</v>
      </c>
      <c r="B485" s="2" t="s">
        <v>6</v>
      </c>
      <c r="C485" s="2" t="s">
        <v>43</v>
      </c>
      <c r="D485" s="2" t="s">
        <v>47</v>
      </c>
      <c r="E485" s="3">
        <v>63857</v>
      </c>
      <c r="F485" s="3">
        <v>8179</v>
      </c>
      <c r="G485" s="10">
        <f t="shared" si="7"/>
        <v>7807.4336715979944</v>
      </c>
    </row>
    <row r="486" spans="1:7" ht="30" x14ac:dyDescent="0.25">
      <c r="A486" s="2" t="s">
        <v>10</v>
      </c>
      <c r="B486" s="2" t="s">
        <v>6</v>
      </c>
      <c r="C486" s="2" t="s">
        <v>43</v>
      </c>
      <c r="D486" s="2" t="s">
        <v>47</v>
      </c>
      <c r="E486" s="3">
        <v>69623</v>
      </c>
      <c r="F486" s="3">
        <v>7875</v>
      </c>
      <c r="G486" s="10">
        <f t="shared" si="7"/>
        <v>8841.0158730158728</v>
      </c>
    </row>
    <row r="487" spans="1:7" ht="30" x14ac:dyDescent="0.25">
      <c r="A487" s="2" t="s">
        <v>11</v>
      </c>
      <c r="B487" s="2" t="s">
        <v>6</v>
      </c>
      <c r="C487" s="2" t="s">
        <v>43</v>
      </c>
      <c r="D487" s="2" t="s">
        <v>47</v>
      </c>
      <c r="E487" s="3">
        <v>87567</v>
      </c>
      <c r="F487" s="3">
        <v>9062</v>
      </c>
      <c r="G487" s="10">
        <f t="shared" si="7"/>
        <v>9663.0986537188255</v>
      </c>
    </row>
    <row r="488" spans="1:7" ht="30" x14ac:dyDescent="0.25">
      <c r="A488" s="2" t="s">
        <v>12</v>
      </c>
      <c r="B488" s="2" t="s">
        <v>6</v>
      </c>
      <c r="C488" s="2" t="s">
        <v>43</v>
      </c>
      <c r="D488" s="2" t="s">
        <v>47</v>
      </c>
      <c r="E488" s="3">
        <v>87523</v>
      </c>
      <c r="F488" s="3">
        <v>9537</v>
      </c>
      <c r="G488" s="10">
        <f t="shared" si="7"/>
        <v>9177.2045716682387</v>
      </c>
    </row>
    <row r="489" spans="1:7" ht="30" x14ac:dyDescent="0.25">
      <c r="A489" s="2" t="s">
        <v>13</v>
      </c>
      <c r="B489" s="2" t="s">
        <v>6</v>
      </c>
      <c r="C489" s="2" t="s">
        <v>43</v>
      </c>
      <c r="D489" s="2" t="s">
        <v>47</v>
      </c>
      <c r="E489" s="3">
        <v>93163</v>
      </c>
      <c r="F489" s="3">
        <v>11286</v>
      </c>
      <c r="G489" s="10">
        <f t="shared" si="7"/>
        <v>8254.740386319334</v>
      </c>
    </row>
    <row r="490" spans="1:7" ht="30" x14ac:dyDescent="0.25">
      <c r="A490" s="2" t="s">
        <v>14</v>
      </c>
      <c r="B490" s="2" t="s">
        <v>6</v>
      </c>
      <c r="C490" s="2" t="s">
        <v>43</v>
      </c>
      <c r="D490" s="2" t="s">
        <v>47</v>
      </c>
      <c r="E490" s="3">
        <v>52485</v>
      </c>
      <c r="F490" s="3">
        <v>6462</v>
      </c>
      <c r="G490" s="10">
        <f t="shared" si="7"/>
        <v>8122.0984215413182</v>
      </c>
    </row>
    <row r="491" spans="1:7" ht="30" x14ac:dyDescent="0.25">
      <c r="A491" s="2" t="s">
        <v>15</v>
      </c>
      <c r="B491" s="2" t="s">
        <v>6</v>
      </c>
      <c r="C491" s="2" t="s">
        <v>43</v>
      </c>
      <c r="D491" s="2" t="s">
        <v>47</v>
      </c>
      <c r="E491" s="3">
        <v>69878</v>
      </c>
      <c r="F491" s="3">
        <v>7965</v>
      </c>
      <c r="G491" s="10">
        <f t="shared" si="7"/>
        <v>8773.1324544883864</v>
      </c>
    </row>
    <row r="492" spans="1:7" ht="30" x14ac:dyDescent="0.25">
      <c r="A492" s="2" t="s">
        <v>16</v>
      </c>
      <c r="B492" s="2" t="s">
        <v>6</v>
      </c>
      <c r="C492" s="2" t="s">
        <v>43</v>
      </c>
      <c r="D492" s="2" t="s">
        <v>47</v>
      </c>
      <c r="E492" s="3">
        <v>76857</v>
      </c>
      <c r="F492" s="3">
        <v>8934</v>
      </c>
      <c r="G492" s="10">
        <f t="shared" si="7"/>
        <v>8602.7535258562784</v>
      </c>
    </row>
    <row r="493" spans="1:7" ht="30" x14ac:dyDescent="0.25">
      <c r="A493" s="2" t="s">
        <v>17</v>
      </c>
      <c r="B493" s="2" t="s">
        <v>6</v>
      </c>
      <c r="C493" s="2" t="s">
        <v>43</v>
      </c>
      <c r="D493" s="2" t="s">
        <v>47</v>
      </c>
      <c r="E493" s="3">
        <v>87243</v>
      </c>
      <c r="F493" s="3">
        <v>10149</v>
      </c>
      <c r="G493" s="10">
        <f t="shared" si="7"/>
        <v>8596.2163759976356</v>
      </c>
    </row>
    <row r="494" spans="1:7" ht="30" x14ac:dyDescent="0.25">
      <c r="A494" s="2" t="s">
        <v>18</v>
      </c>
      <c r="B494" s="2" t="s">
        <v>6</v>
      </c>
      <c r="C494" s="2" t="s">
        <v>43</v>
      </c>
      <c r="D494" s="2" t="s">
        <v>47</v>
      </c>
      <c r="E494" s="3">
        <v>88521</v>
      </c>
      <c r="F494" s="3">
        <v>9481</v>
      </c>
      <c r="G494" s="10">
        <f t="shared" si="7"/>
        <v>9336.6733466933856</v>
      </c>
    </row>
    <row r="495" spans="1:7" ht="30" x14ac:dyDescent="0.25">
      <c r="A495" s="2" t="s">
        <v>19</v>
      </c>
      <c r="B495" s="2" t="s">
        <v>6</v>
      </c>
      <c r="C495" s="2" t="s">
        <v>43</v>
      </c>
      <c r="D495" s="2" t="s">
        <v>47</v>
      </c>
      <c r="E495" s="3">
        <v>84779</v>
      </c>
      <c r="F495" s="3">
        <v>9142</v>
      </c>
      <c r="G495" s="10">
        <f t="shared" si="7"/>
        <v>9273.5725224239777</v>
      </c>
    </row>
    <row r="496" spans="1:7" ht="30" x14ac:dyDescent="0.25">
      <c r="A496" s="2" t="s">
        <v>20</v>
      </c>
      <c r="B496" s="2" t="s">
        <v>6</v>
      </c>
      <c r="C496" s="2" t="s">
        <v>43</v>
      </c>
      <c r="D496" s="2" t="s">
        <v>47</v>
      </c>
      <c r="E496" s="3">
        <v>90855</v>
      </c>
      <c r="F496" s="3">
        <v>14899</v>
      </c>
      <c r="G496" s="10">
        <f t="shared" si="7"/>
        <v>6098.0602725015106</v>
      </c>
    </row>
    <row r="497" spans="1:7" ht="30" x14ac:dyDescent="0.25">
      <c r="A497" s="2" t="s">
        <v>21</v>
      </c>
      <c r="B497" s="2" t="s">
        <v>6</v>
      </c>
      <c r="C497" s="2" t="s">
        <v>43</v>
      </c>
      <c r="D497" s="2" t="s">
        <v>47</v>
      </c>
      <c r="E497" s="3">
        <v>98374</v>
      </c>
      <c r="F497" s="3">
        <v>16814</v>
      </c>
      <c r="G497" s="10">
        <f t="shared" si="7"/>
        <v>5850.7196383965747</v>
      </c>
    </row>
    <row r="498" spans="1:7" ht="30" x14ac:dyDescent="0.25">
      <c r="A498" s="2" t="s">
        <v>22</v>
      </c>
      <c r="B498" s="2" t="s">
        <v>6</v>
      </c>
      <c r="C498" s="2" t="s">
        <v>43</v>
      </c>
      <c r="D498" s="2" t="s">
        <v>47</v>
      </c>
      <c r="E498" s="3">
        <v>124706</v>
      </c>
      <c r="F498" s="3">
        <v>20314</v>
      </c>
      <c r="G498" s="10">
        <f t="shared" si="7"/>
        <v>6138.9189721374423</v>
      </c>
    </row>
    <row r="499" spans="1:7" ht="30" x14ac:dyDescent="0.25">
      <c r="A499" s="2" t="s">
        <v>23</v>
      </c>
      <c r="B499" s="2" t="s">
        <v>6</v>
      </c>
      <c r="C499" s="2" t="s">
        <v>43</v>
      </c>
      <c r="D499" s="2" t="s">
        <v>47</v>
      </c>
      <c r="E499" s="3">
        <v>128931</v>
      </c>
      <c r="F499" s="3">
        <v>14354</v>
      </c>
      <c r="G499" s="10">
        <f t="shared" si="7"/>
        <v>8982.2349170962807</v>
      </c>
    </row>
    <row r="500" spans="1:7" ht="30" x14ac:dyDescent="0.25">
      <c r="A500" s="2" t="s">
        <v>24</v>
      </c>
      <c r="B500" s="2" t="s">
        <v>6</v>
      </c>
      <c r="C500" s="2" t="s">
        <v>43</v>
      </c>
      <c r="D500" s="2" t="s">
        <v>47</v>
      </c>
      <c r="E500" s="3">
        <v>50457</v>
      </c>
      <c r="F500" s="3">
        <v>5261</v>
      </c>
      <c r="G500" s="10">
        <f t="shared" si="7"/>
        <v>9590.7622125071284</v>
      </c>
    </row>
    <row r="501" spans="1:7" ht="30" x14ac:dyDescent="0.25">
      <c r="A501" s="2" t="s">
        <v>25</v>
      </c>
      <c r="B501" s="2" t="s">
        <v>6</v>
      </c>
      <c r="C501" s="2" t="s">
        <v>43</v>
      </c>
      <c r="D501" s="2" t="s">
        <v>47</v>
      </c>
      <c r="E501" s="3">
        <v>63991</v>
      </c>
      <c r="F501" s="3">
        <v>6949</v>
      </c>
      <c r="G501" s="10">
        <f t="shared" si="7"/>
        <v>9208.6631169952507</v>
      </c>
    </row>
    <row r="502" spans="1:7" ht="30" x14ac:dyDescent="0.25">
      <c r="A502" s="2" t="s">
        <v>26</v>
      </c>
      <c r="B502" s="2" t="s">
        <v>6</v>
      </c>
      <c r="C502" s="2" t="s">
        <v>43</v>
      </c>
      <c r="D502" s="2" t="s">
        <v>47</v>
      </c>
      <c r="E502" s="3">
        <v>60851</v>
      </c>
      <c r="F502" s="3">
        <v>6369</v>
      </c>
      <c r="G502" s="10">
        <f t="shared" si="7"/>
        <v>9554.2471345580143</v>
      </c>
    </row>
    <row r="503" spans="1:7" ht="30" x14ac:dyDescent="0.25">
      <c r="A503" s="2" t="s">
        <v>130</v>
      </c>
      <c r="B503" s="2" t="s">
        <v>6</v>
      </c>
      <c r="C503" s="2" t="s">
        <v>43</v>
      </c>
      <c r="D503" s="2" t="s">
        <v>47</v>
      </c>
      <c r="E503" s="3">
        <v>48938</v>
      </c>
      <c r="F503" s="3">
        <v>5096</v>
      </c>
      <c r="G503" s="10">
        <f t="shared" ref="G503:G506" si="8">(E503/F503)*1000</f>
        <v>9603.2182103610667</v>
      </c>
    </row>
    <row r="504" spans="1:7" ht="30" x14ac:dyDescent="0.25">
      <c r="A504" s="2" t="s">
        <v>131</v>
      </c>
      <c r="B504" s="2" t="s">
        <v>6</v>
      </c>
      <c r="C504" s="2" t="s">
        <v>43</v>
      </c>
      <c r="D504" s="2" t="s">
        <v>47</v>
      </c>
      <c r="E504" s="3">
        <v>53107</v>
      </c>
      <c r="F504" s="3">
        <v>5430</v>
      </c>
      <c r="G504" s="10">
        <f t="shared" si="8"/>
        <v>9780.2946593001834</v>
      </c>
    </row>
    <row r="505" spans="1:7" ht="30" x14ac:dyDescent="0.25">
      <c r="A505" s="2" t="s">
        <v>132</v>
      </c>
      <c r="B505" s="2" t="s">
        <v>6</v>
      </c>
      <c r="C505" s="2" t="s">
        <v>43</v>
      </c>
      <c r="D505" s="2" t="s">
        <v>47</v>
      </c>
      <c r="E505" s="3">
        <v>45653</v>
      </c>
      <c r="F505" s="3">
        <v>5059</v>
      </c>
      <c r="G505" s="10">
        <f t="shared" si="8"/>
        <v>9024.1154378335632</v>
      </c>
    </row>
    <row r="506" spans="1:7" ht="30" x14ac:dyDescent="0.25">
      <c r="A506" s="2" t="s">
        <v>133</v>
      </c>
      <c r="B506" s="2" t="s">
        <v>6</v>
      </c>
      <c r="C506" s="2" t="s">
        <v>43</v>
      </c>
      <c r="D506" s="2" t="s">
        <v>47</v>
      </c>
      <c r="E506" s="3">
        <v>48710</v>
      </c>
      <c r="F506" s="3">
        <v>4479</v>
      </c>
      <c r="G506" s="10">
        <f t="shared" si="8"/>
        <v>10875.195356106273</v>
      </c>
    </row>
    <row r="507" spans="1:7" ht="30" x14ac:dyDescent="0.25">
      <c r="A507" s="2" t="s">
        <v>135</v>
      </c>
      <c r="B507" s="2" t="s">
        <v>6</v>
      </c>
      <c r="C507" s="2" t="s">
        <v>43</v>
      </c>
      <c r="D507" s="2" t="s">
        <v>47</v>
      </c>
      <c r="E507" s="3">
        <v>48892.7</v>
      </c>
      <c r="F507" s="3">
        <v>5063</v>
      </c>
      <c r="G507" s="10">
        <f t="shared" ref="G507:G511" si="9">(E507/F507)*1000</f>
        <v>9656.8635196523792</v>
      </c>
    </row>
    <row r="508" spans="1:7" ht="30" x14ac:dyDescent="0.25">
      <c r="A508" s="2" t="s">
        <v>136</v>
      </c>
      <c r="B508" s="2" t="s">
        <v>6</v>
      </c>
      <c r="C508" s="2" t="s">
        <v>43</v>
      </c>
      <c r="D508" s="2" t="s">
        <v>47</v>
      </c>
      <c r="E508" s="3">
        <v>52153</v>
      </c>
      <c r="F508" s="3">
        <v>4570</v>
      </c>
      <c r="G508" s="10">
        <f t="shared" si="9"/>
        <v>11412.035010940919</v>
      </c>
    </row>
    <row r="509" spans="1:7" ht="30" x14ac:dyDescent="0.25">
      <c r="A509" s="2" t="s">
        <v>137</v>
      </c>
      <c r="B509" s="2" t="s">
        <v>6</v>
      </c>
      <c r="C509" s="2" t="s">
        <v>43</v>
      </c>
      <c r="D509" s="2" t="s">
        <v>47</v>
      </c>
      <c r="E509" s="3">
        <v>53300</v>
      </c>
      <c r="F509" s="3">
        <v>5149</v>
      </c>
      <c r="G509" s="10">
        <f t="shared" si="9"/>
        <v>10351.524567877257</v>
      </c>
    </row>
    <row r="510" spans="1:7" ht="30" x14ac:dyDescent="0.25">
      <c r="A510" s="2" t="s">
        <v>140</v>
      </c>
      <c r="B510" s="2" t="s">
        <v>6</v>
      </c>
      <c r="C510" s="2" t="s">
        <v>43</v>
      </c>
      <c r="D510" s="2" t="s">
        <v>47</v>
      </c>
      <c r="E510" s="3">
        <v>55781</v>
      </c>
      <c r="F510" s="3">
        <v>5255</v>
      </c>
      <c r="G510" s="10">
        <f t="shared" si="9"/>
        <v>10614.843006660325</v>
      </c>
    </row>
    <row r="511" spans="1:7" ht="30" x14ac:dyDescent="0.25">
      <c r="A511" s="2" t="s">
        <v>143</v>
      </c>
      <c r="B511" s="2" t="s">
        <v>6</v>
      </c>
      <c r="C511" s="2" t="s">
        <v>43</v>
      </c>
      <c r="D511" s="2" t="s">
        <v>47</v>
      </c>
      <c r="E511" s="3">
        <v>55772</v>
      </c>
      <c r="F511" s="3">
        <v>5266</v>
      </c>
      <c r="G511" s="10">
        <f t="shared" si="9"/>
        <v>10590.960881124192</v>
      </c>
    </row>
    <row r="512" spans="1:7" ht="30" x14ac:dyDescent="0.25">
      <c r="A512" s="2" t="s">
        <v>5</v>
      </c>
      <c r="B512" s="2" t="s">
        <v>6</v>
      </c>
      <c r="C512" s="2" t="s">
        <v>43</v>
      </c>
      <c r="D512" s="2" t="s">
        <v>48</v>
      </c>
      <c r="E512" s="3">
        <v>64008</v>
      </c>
      <c r="F512" s="3">
        <v>8585</v>
      </c>
      <c r="G512" s="10">
        <f t="shared" si="7"/>
        <v>7455.7949912638323</v>
      </c>
    </row>
    <row r="513" spans="1:7" ht="30" x14ac:dyDescent="0.25">
      <c r="A513" s="2" t="s">
        <v>9</v>
      </c>
      <c r="B513" s="2" t="s">
        <v>6</v>
      </c>
      <c r="C513" s="2" t="s">
        <v>43</v>
      </c>
      <c r="D513" s="2" t="s">
        <v>48</v>
      </c>
      <c r="E513" s="3">
        <v>60466</v>
      </c>
      <c r="F513" s="3">
        <v>6382</v>
      </c>
      <c r="G513" s="10">
        <f t="shared" si="7"/>
        <v>9474.4594171106237</v>
      </c>
    </row>
    <row r="514" spans="1:7" ht="30" x14ac:dyDescent="0.25">
      <c r="A514" s="2" t="s">
        <v>10</v>
      </c>
      <c r="B514" s="2" t="s">
        <v>6</v>
      </c>
      <c r="C514" s="2" t="s">
        <v>43</v>
      </c>
      <c r="D514" s="2" t="s">
        <v>48</v>
      </c>
      <c r="E514" s="3">
        <v>63179</v>
      </c>
      <c r="F514" s="3">
        <v>6344</v>
      </c>
      <c r="G514" s="10">
        <f t="shared" si="7"/>
        <v>9958.8587641866325</v>
      </c>
    </row>
    <row r="515" spans="1:7" ht="30" x14ac:dyDescent="0.25">
      <c r="A515" s="2" t="s">
        <v>11</v>
      </c>
      <c r="B515" s="2" t="s">
        <v>6</v>
      </c>
      <c r="C515" s="2" t="s">
        <v>43</v>
      </c>
      <c r="D515" s="2" t="s">
        <v>48</v>
      </c>
      <c r="E515" s="3">
        <v>62994</v>
      </c>
      <c r="F515" s="3">
        <v>6401</v>
      </c>
      <c r="G515" s="10">
        <f t="shared" si="7"/>
        <v>9841.2748008123726</v>
      </c>
    </row>
    <row r="516" spans="1:7" ht="30" x14ac:dyDescent="0.25">
      <c r="A516" s="2" t="s">
        <v>12</v>
      </c>
      <c r="B516" s="2" t="s">
        <v>6</v>
      </c>
      <c r="C516" s="2" t="s">
        <v>43</v>
      </c>
      <c r="D516" s="2" t="s">
        <v>48</v>
      </c>
      <c r="E516" s="3">
        <v>64443</v>
      </c>
      <c r="F516" s="3">
        <v>5908</v>
      </c>
      <c r="G516" s="10">
        <f t="shared" si="7"/>
        <v>10907.752200406228</v>
      </c>
    </row>
    <row r="517" spans="1:7" ht="30" x14ac:dyDescent="0.25">
      <c r="A517" s="2" t="s">
        <v>13</v>
      </c>
      <c r="B517" s="2" t="s">
        <v>6</v>
      </c>
      <c r="C517" s="2" t="s">
        <v>43</v>
      </c>
      <c r="D517" s="2" t="s">
        <v>48</v>
      </c>
      <c r="E517" s="3">
        <v>54353</v>
      </c>
      <c r="F517" s="3">
        <v>5739</v>
      </c>
      <c r="G517" s="10">
        <f t="shared" si="7"/>
        <v>9470.8137306150893</v>
      </c>
    </row>
    <row r="518" spans="1:7" ht="30" x14ac:dyDescent="0.25">
      <c r="A518" s="2" t="s">
        <v>14</v>
      </c>
      <c r="B518" s="2" t="s">
        <v>6</v>
      </c>
      <c r="C518" s="2" t="s">
        <v>43</v>
      </c>
      <c r="D518" s="2" t="s">
        <v>48</v>
      </c>
      <c r="E518" s="3">
        <v>47755</v>
      </c>
      <c r="F518" s="3">
        <v>5027</v>
      </c>
      <c r="G518" s="10">
        <f t="shared" si="7"/>
        <v>9499.7016112989841</v>
      </c>
    </row>
    <row r="519" spans="1:7" ht="30" x14ac:dyDescent="0.25">
      <c r="A519" s="2" t="s">
        <v>15</v>
      </c>
      <c r="B519" s="2" t="s">
        <v>6</v>
      </c>
      <c r="C519" s="2" t="s">
        <v>43</v>
      </c>
      <c r="D519" s="2" t="s">
        <v>48</v>
      </c>
      <c r="E519" s="3">
        <v>61904</v>
      </c>
      <c r="F519" s="3">
        <v>5689</v>
      </c>
      <c r="G519" s="10">
        <f t="shared" si="7"/>
        <v>10881.349973633327</v>
      </c>
    </row>
    <row r="520" spans="1:7" ht="30" x14ac:dyDescent="0.25">
      <c r="A520" s="2" t="s">
        <v>16</v>
      </c>
      <c r="B520" s="2" t="s">
        <v>6</v>
      </c>
      <c r="C520" s="2" t="s">
        <v>43</v>
      </c>
      <c r="D520" s="2" t="s">
        <v>48</v>
      </c>
      <c r="E520" s="3">
        <v>59169</v>
      </c>
      <c r="F520" s="3">
        <v>5285</v>
      </c>
      <c r="G520" s="10">
        <f t="shared" si="7"/>
        <v>11195.648060548723</v>
      </c>
    </row>
    <row r="521" spans="1:7" ht="30" x14ac:dyDescent="0.25">
      <c r="A521" s="2" t="s">
        <v>17</v>
      </c>
      <c r="B521" s="2" t="s">
        <v>6</v>
      </c>
      <c r="C521" s="2" t="s">
        <v>43</v>
      </c>
      <c r="D521" s="2" t="s">
        <v>48</v>
      </c>
      <c r="E521" s="3">
        <v>85954</v>
      </c>
      <c r="F521" s="3">
        <v>7882</v>
      </c>
      <c r="G521" s="10">
        <f t="shared" si="7"/>
        <v>10905.100228368434</v>
      </c>
    </row>
    <row r="522" spans="1:7" ht="30" x14ac:dyDescent="0.25">
      <c r="A522" s="2" t="s">
        <v>18</v>
      </c>
      <c r="B522" s="2" t="s">
        <v>6</v>
      </c>
      <c r="C522" s="2" t="s">
        <v>43</v>
      </c>
      <c r="D522" s="2" t="s">
        <v>48</v>
      </c>
      <c r="E522" s="3">
        <v>78290</v>
      </c>
      <c r="F522" s="3">
        <v>7059</v>
      </c>
      <c r="G522" s="10">
        <f t="shared" si="7"/>
        <v>11090.806063181753</v>
      </c>
    </row>
    <row r="523" spans="1:7" ht="30" x14ac:dyDescent="0.25">
      <c r="A523" s="2" t="s">
        <v>19</v>
      </c>
      <c r="B523" s="2" t="s">
        <v>6</v>
      </c>
      <c r="C523" s="2" t="s">
        <v>43</v>
      </c>
      <c r="D523" s="2" t="s">
        <v>48</v>
      </c>
      <c r="E523" s="3">
        <v>83996</v>
      </c>
      <c r="F523" s="3">
        <v>7447</v>
      </c>
      <c r="G523" s="10">
        <f t="shared" si="7"/>
        <v>11279.172821270309</v>
      </c>
    </row>
    <row r="524" spans="1:7" ht="30" x14ac:dyDescent="0.25">
      <c r="A524" s="2" t="s">
        <v>20</v>
      </c>
      <c r="B524" s="2" t="s">
        <v>6</v>
      </c>
      <c r="C524" s="2" t="s">
        <v>43</v>
      </c>
      <c r="D524" s="2" t="s">
        <v>48</v>
      </c>
      <c r="E524" s="3">
        <v>83034</v>
      </c>
      <c r="F524" s="3">
        <v>12362</v>
      </c>
      <c r="G524" s="10">
        <f t="shared" si="7"/>
        <v>6716.8742921857302</v>
      </c>
    </row>
    <row r="525" spans="1:7" ht="30" x14ac:dyDescent="0.25">
      <c r="A525" s="2" t="s">
        <v>21</v>
      </c>
      <c r="B525" s="2" t="s">
        <v>6</v>
      </c>
      <c r="C525" s="2" t="s">
        <v>43</v>
      </c>
      <c r="D525" s="2" t="s">
        <v>48</v>
      </c>
      <c r="E525" s="3">
        <v>90232</v>
      </c>
      <c r="F525" s="3">
        <v>13252</v>
      </c>
      <c r="G525" s="10">
        <f t="shared" si="7"/>
        <v>6808.9345004527613</v>
      </c>
    </row>
    <row r="526" spans="1:7" ht="30" x14ac:dyDescent="0.25">
      <c r="A526" s="2" t="s">
        <v>22</v>
      </c>
      <c r="B526" s="2" t="s">
        <v>6</v>
      </c>
      <c r="C526" s="2" t="s">
        <v>43</v>
      </c>
      <c r="D526" s="2" t="s">
        <v>48</v>
      </c>
      <c r="E526" s="3">
        <v>138476</v>
      </c>
      <c r="F526" s="3">
        <v>19337</v>
      </c>
      <c r="G526" s="10">
        <f t="shared" si="7"/>
        <v>7161.1935667373436</v>
      </c>
    </row>
    <row r="527" spans="1:7" ht="30" x14ac:dyDescent="0.25">
      <c r="A527" s="2" t="s">
        <v>23</v>
      </c>
      <c r="B527" s="2" t="s">
        <v>6</v>
      </c>
      <c r="C527" s="2" t="s">
        <v>43</v>
      </c>
      <c r="D527" s="2" t="s">
        <v>48</v>
      </c>
      <c r="E527" s="3">
        <v>101850</v>
      </c>
      <c r="F527" s="3">
        <v>9596</v>
      </c>
      <c r="G527" s="10">
        <f t="shared" si="7"/>
        <v>10613.79741558983</v>
      </c>
    </row>
    <row r="528" spans="1:7" ht="30" x14ac:dyDescent="0.25">
      <c r="A528" s="2" t="s">
        <v>24</v>
      </c>
      <c r="B528" s="2" t="s">
        <v>6</v>
      </c>
      <c r="C528" s="2" t="s">
        <v>43</v>
      </c>
      <c r="D528" s="2" t="s">
        <v>48</v>
      </c>
      <c r="E528" s="3">
        <v>84081</v>
      </c>
      <c r="F528" s="3">
        <v>7173</v>
      </c>
      <c r="G528" s="10">
        <f t="shared" si="7"/>
        <v>11721.873693015476</v>
      </c>
    </row>
    <row r="529" spans="1:7" ht="30" x14ac:dyDescent="0.25">
      <c r="A529" s="2" t="s">
        <v>25</v>
      </c>
      <c r="B529" s="2" t="s">
        <v>6</v>
      </c>
      <c r="C529" s="2" t="s">
        <v>43</v>
      </c>
      <c r="D529" s="2" t="s">
        <v>48</v>
      </c>
      <c r="E529" s="3">
        <v>108196</v>
      </c>
      <c r="F529" s="3">
        <v>9535</v>
      </c>
      <c r="G529" s="10">
        <f t="shared" si="7"/>
        <v>11347.246984792868</v>
      </c>
    </row>
    <row r="530" spans="1:7" ht="30" x14ac:dyDescent="0.25">
      <c r="A530" s="2" t="s">
        <v>26</v>
      </c>
      <c r="B530" s="2" t="s">
        <v>6</v>
      </c>
      <c r="C530" s="2" t="s">
        <v>43</v>
      </c>
      <c r="D530" s="2" t="s">
        <v>48</v>
      </c>
      <c r="E530" s="3">
        <v>97291</v>
      </c>
      <c r="F530" s="3">
        <v>8940</v>
      </c>
      <c r="G530" s="10">
        <f t="shared" si="7"/>
        <v>10882.662192393736</v>
      </c>
    </row>
    <row r="531" spans="1:7" ht="30" x14ac:dyDescent="0.25">
      <c r="A531" s="2" t="s">
        <v>130</v>
      </c>
      <c r="B531" s="2" t="s">
        <v>6</v>
      </c>
      <c r="C531" s="2" t="s">
        <v>43</v>
      </c>
      <c r="D531" s="2" t="s">
        <v>48</v>
      </c>
      <c r="E531" s="3">
        <v>78704</v>
      </c>
      <c r="F531" s="3">
        <v>6843</v>
      </c>
      <c r="G531" s="10">
        <f t="shared" ref="G531:G532" si="10">(E531/F531)*1000</f>
        <v>11501.388279994155</v>
      </c>
    </row>
    <row r="532" spans="1:7" ht="30" x14ac:dyDescent="0.25">
      <c r="A532" s="2" t="s">
        <v>131</v>
      </c>
      <c r="B532" s="2" t="s">
        <v>6</v>
      </c>
      <c r="C532" s="2" t="s">
        <v>43</v>
      </c>
      <c r="D532" s="2" t="s">
        <v>48</v>
      </c>
      <c r="E532" s="3">
        <v>80932</v>
      </c>
      <c r="F532" s="3">
        <v>6938</v>
      </c>
      <c r="G532" s="10">
        <f t="shared" si="10"/>
        <v>11665.033150763909</v>
      </c>
    </row>
    <row r="533" spans="1:7" ht="30" x14ac:dyDescent="0.25">
      <c r="A533" s="2" t="s">
        <v>5</v>
      </c>
      <c r="B533" s="2" t="s">
        <v>6</v>
      </c>
      <c r="C533" s="2" t="s">
        <v>43</v>
      </c>
      <c r="D533" s="2" t="s">
        <v>49</v>
      </c>
      <c r="E533" s="3">
        <v>322141</v>
      </c>
      <c r="F533" s="3">
        <v>17902</v>
      </c>
      <c r="G533" s="10">
        <f t="shared" si="7"/>
        <v>17994.693330354148</v>
      </c>
    </row>
    <row r="534" spans="1:7" ht="30" x14ac:dyDescent="0.25">
      <c r="A534" s="2" t="s">
        <v>9</v>
      </c>
      <c r="B534" s="2" t="s">
        <v>6</v>
      </c>
      <c r="C534" s="2" t="s">
        <v>43</v>
      </c>
      <c r="D534" s="2" t="s">
        <v>49</v>
      </c>
      <c r="E534" s="3">
        <v>390232</v>
      </c>
      <c r="F534" s="3">
        <v>21525</v>
      </c>
      <c r="G534" s="10">
        <f t="shared" si="7"/>
        <v>18129.245063879211</v>
      </c>
    </row>
    <row r="535" spans="1:7" ht="30" x14ac:dyDescent="0.25">
      <c r="A535" s="2" t="s">
        <v>10</v>
      </c>
      <c r="B535" s="2" t="s">
        <v>6</v>
      </c>
      <c r="C535" s="2" t="s">
        <v>43</v>
      </c>
      <c r="D535" s="2" t="s">
        <v>49</v>
      </c>
      <c r="E535" s="3">
        <v>384050</v>
      </c>
      <c r="F535" s="3">
        <v>19927</v>
      </c>
      <c r="G535" s="10">
        <f t="shared" si="7"/>
        <v>19272.845887489337</v>
      </c>
    </row>
    <row r="536" spans="1:7" ht="30" x14ac:dyDescent="0.25">
      <c r="A536" s="2" t="s">
        <v>11</v>
      </c>
      <c r="B536" s="2" t="s">
        <v>6</v>
      </c>
      <c r="C536" s="2" t="s">
        <v>43</v>
      </c>
      <c r="D536" s="2" t="s">
        <v>49</v>
      </c>
      <c r="E536" s="3">
        <v>341662</v>
      </c>
      <c r="F536" s="3">
        <v>19854</v>
      </c>
      <c r="G536" s="10">
        <f t="shared" si="7"/>
        <v>17208.723682885062</v>
      </c>
    </row>
    <row r="537" spans="1:7" ht="30" x14ac:dyDescent="0.25">
      <c r="A537" s="2" t="s">
        <v>12</v>
      </c>
      <c r="B537" s="2" t="s">
        <v>6</v>
      </c>
      <c r="C537" s="2" t="s">
        <v>43</v>
      </c>
      <c r="D537" s="2" t="s">
        <v>49</v>
      </c>
      <c r="E537" s="3">
        <v>329214</v>
      </c>
      <c r="F537" s="3">
        <v>18702</v>
      </c>
      <c r="G537" s="10">
        <f t="shared" si="7"/>
        <v>17603.14404876484</v>
      </c>
    </row>
    <row r="538" spans="1:7" ht="30" x14ac:dyDescent="0.25">
      <c r="A538" s="2" t="s">
        <v>13</v>
      </c>
      <c r="B538" s="2" t="s">
        <v>6</v>
      </c>
      <c r="C538" s="2" t="s">
        <v>43</v>
      </c>
      <c r="D538" s="2" t="s">
        <v>49</v>
      </c>
      <c r="E538" s="3">
        <v>350626</v>
      </c>
      <c r="F538" s="3">
        <v>19590</v>
      </c>
      <c r="G538" s="10">
        <f t="shared" ref="G538:G628" si="11">(E538/F538)*1000</f>
        <v>17898.213374170497</v>
      </c>
    </row>
    <row r="539" spans="1:7" ht="30" x14ac:dyDescent="0.25">
      <c r="A539" s="2" t="s">
        <v>14</v>
      </c>
      <c r="B539" s="2" t="s">
        <v>6</v>
      </c>
      <c r="C539" s="2" t="s">
        <v>43</v>
      </c>
      <c r="D539" s="2" t="s">
        <v>49</v>
      </c>
      <c r="E539" s="3">
        <v>321599</v>
      </c>
      <c r="F539" s="3">
        <v>17007</v>
      </c>
      <c r="G539" s="10">
        <f t="shared" si="11"/>
        <v>18909.801846298582</v>
      </c>
    </row>
    <row r="540" spans="1:7" ht="30" x14ac:dyDescent="0.25">
      <c r="A540" s="2" t="s">
        <v>15</v>
      </c>
      <c r="B540" s="2" t="s">
        <v>6</v>
      </c>
      <c r="C540" s="2" t="s">
        <v>43</v>
      </c>
      <c r="D540" s="2" t="s">
        <v>49</v>
      </c>
      <c r="E540" s="3">
        <v>350063</v>
      </c>
      <c r="F540" s="3">
        <v>18848</v>
      </c>
      <c r="G540" s="10">
        <f t="shared" si="11"/>
        <v>18572.952037351442</v>
      </c>
    </row>
    <row r="541" spans="1:7" ht="30" x14ac:dyDescent="0.25">
      <c r="A541" s="2" t="s">
        <v>16</v>
      </c>
      <c r="B541" s="2" t="s">
        <v>6</v>
      </c>
      <c r="C541" s="2" t="s">
        <v>43</v>
      </c>
      <c r="D541" s="2" t="s">
        <v>49</v>
      </c>
      <c r="E541" s="3">
        <v>443106</v>
      </c>
      <c r="F541" s="3">
        <v>24210</v>
      </c>
      <c r="G541" s="10">
        <f t="shared" si="11"/>
        <v>18302.60223048327</v>
      </c>
    </row>
    <row r="542" spans="1:7" ht="30" x14ac:dyDescent="0.25">
      <c r="A542" s="2" t="s">
        <v>17</v>
      </c>
      <c r="B542" s="2" t="s">
        <v>6</v>
      </c>
      <c r="C542" s="2" t="s">
        <v>43</v>
      </c>
      <c r="D542" s="2" t="s">
        <v>49</v>
      </c>
      <c r="E542" s="3">
        <v>454142</v>
      </c>
      <c r="F542" s="3">
        <v>24325</v>
      </c>
      <c r="G542" s="10">
        <f t="shared" si="11"/>
        <v>18669.763617677287</v>
      </c>
    </row>
    <row r="543" spans="1:7" ht="30" x14ac:dyDescent="0.25">
      <c r="A543" s="2" t="s">
        <v>18</v>
      </c>
      <c r="B543" s="2" t="s">
        <v>6</v>
      </c>
      <c r="C543" s="2" t="s">
        <v>43</v>
      </c>
      <c r="D543" s="2" t="s">
        <v>49</v>
      </c>
      <c r="E543" s="3">
        <v>456399</v>
      </c>
      <c r="F543" s="3">
        <v>24628</v>
      </c>
      <c r="G543" s="10">
        <f t="shared" si="11"/>
        <v>18531.711872665259</v>
      </c>
    </row>
    <row r="544" spans="1:7" ht="30" x14ac:dyDescent="0.25">
      <c r="A544" s="2" t="s">
        <v>19</v>
      </c>
      <c r="B544" s="2" t="s">
        <v>6</v>
      </c>
      <c r="C544" s="2" t="s">
        <v>43</v>
      </c>
      <c r="D544" s="2" t="s">
        <v>49</v>
      </c>
      <c r="E544" s="3">
        <v>421016</v>
      </c>
      <c r="F544" s="3">
        <v>22025</v>
      </c>
      <c r="G544" s="10">
        <f t="shared" si="11"/>
        <v>19115.368898978435</v>
      </c>
    </row>
    <row r="545" spans="1:7" ht="30" x14ac:dyDescent="0.25">
      <c r="A545" s="2" t="s">
        <v>20</v>
      </c>
      <c r="B545" s="2" t="s">
        <v>6</v>
      </c>
      <c r="C545" s="2" t="s">
        <v>43</v>
      </c>
      <c r="D545" s="2" t="s">
        <v>49</v>
      </c>
      <c r="E545" s="3">
        <v>499179</v>
      </c>
      <c r="F545" s="3">
        <v>22025</v>
      </c>
      <c r="G545" s="10">
        <f t="shared" si="11"/>
        <v>22664.199772985245</v>
      </c>
    </row>
    <row r="546" spans="1:7" ht="30" x14ac:dyDescent="0.25">
      <c r="A546" s="2" t="s">
        <v>21</v>
      </c>
      <c r="B546" s="2" t="s">
        <v>6</v>
      </c>
      <c r="C546" s="2" t="s">
        <v>43</v>
      </c>
      <c r="D546" s="2" t="s">
        <v>49</v>
      </c>
      <c r="E546" s="3">
        <v>512544</v>
      </c>
      <c r="F546" s="3">
        <v>28985</v>
      </c>
      <c r="G546" s="10">
        <f t="shared" si="11"/>
        <v>17683.077453855443</v>
      </c>
    </row>
    <row r="547" spans="1:7" ht="30" x14ac:dyDescent="0.25">
      <c r="A547" s="2" t="s">
        <v>22</v>
      </c>
      <c r="B547" s="2" t="s">
        <v>6</v>
      </c>
      <c r="C547" s="2" t="s">
        <v>43</v>
      </c>
      <c r="D547" s="2" t="s">
        <v>49</v>
      </c>
      <c r="E547" s="3">
        <v>554852</v>
      </c>
      <c r="F547" s="3">
        <v>34351</v>
      </c>
      <c r="G547" s="10">
        <f t="shared" si="11"/>
        <v>16152.426421356002</v>
      </c>
    </row>
    <row r="548" spans="1:7" ht="30" x14ac:dyDescent="0.25">
      <c r="A548" s="2" t="s">
        <v>23</v>
      </c>
      <c r="B548" s="2" t="s">
        <v>6</v>
      </c>
      <c r="C548" s="2" t="s">
        <v>43</v>
      </c>
      <c r="D548" s="2" t="s">
        <v>49</v>
      </c>
      <c r="E548" s="3">
        <v>578080</v>
      </c>
      <c r="F548" s="3">
        <v>33183</v>
      </c>
      <c r="G548" s="10">
        <f t="shared" si="11"/>
        <v>17420.968568242773</v>
      </c>
    </row>
    <row r="549" spans="1:7" ht="30" x14ac:dyDescent="0.25">
      <c r="A549" s="2" t="s">
        <v>24</v>
      </c>
      <c r="B549" s="2" t="s">
        <v>6</v>
      </c>
      <c r="C549" s="2" t="s">
        <v>43</v>
      </c>
      <c r="D549" s="2" t="s">
        <v>49</v>
      </c>
      <c r="E549" s="3">
        <v>419580</v>
      </c>
      <c r="F549" s="3">
        <v>21205</v>
      </c>
      <c r="G549" s="10">
        <f t="shared" si="11"/>
        <v>19786.842725772225</v>
      </c>
    </row>
    <row r="550" spans="1:7" ht="30" x14ac:dyDescent="0.25">
      <c r="A550" s="2" t="s">
        <v>25</v>
      </c>
      <c r="B550" s="2" t="s">
        <v>6</v>
      </c>
      <c r="C550" s="2" t="s">
        <v>43</v>
      </c>
      <c r="D550" s="2" t="s">
        <v>49</v>
      </c>
      <c r="E550" s="3">
        <v>636367</v>
      </c>
      <c r="F550" s="3">
        <v>33150</v>
      </c>
      <c r="G550" s="10">
        <f t="shared" si="11"/>
        <v>19196.591251885369</v>
      </c>
    </row>
    <row r="551" spans="1:7" ht="30" x14ac:dyDescent="0.25">
      <c r="A551" s="2" t="s">
        <v>26</v>
      </c>
      <c r="B551" s="2" t="s">
        <v>6</v>
      </c>
      <c r="C551" s="2" t="s">
        <v>43</v>
      </c>
      <c r="D551" s="2" t="s">
        <v>49</v>
      </c>
      <c r="E551" s="3">
        <v>602522</v>
      </c>
      <c r="F551" s="3">
        <v>33478</v>
      </c>
      <c r="G551" s="10">
        <f t="shared" si="11"/>
        <v>17997.55063026465</v>
      </c>
    </row>
    <row r="552" spans="1:7" ht="30" x14ac:dyDescent="0.25">
      <c r="A552" s="2" t="s">
        <v>130</v>
      </c>
      <c r="B552" s="2" t="s">
        <v>6</v>
      </c>
      <c r="C552" s="2" t="s">
        <v>43</v>
      </c>
      <c r="D552" s="2" t="s">
        <v>49</v>
      </c>
      <c r="E552" s="3">
        <v>452673</v>
      </c>
      <c r="F552" s="3">
        <v>23592</v>
      </c>
      <c r="G552" s="10">
        <f t="shared" si="11"/>
        <v>19187.563580874874</v>
      </c>
    </row>
    <row r="553" spans="1:7" ht="30" x14ac:dyDescent="0.25">
      <c r="A553" s="2" t="s">
        <v>131</v>
      </c>
      <c r="B553" s="2" t="s">
        <v>6</v>
      </c>
      <c r="C553" s="2" t="s">
        <v>43</v>
      </c>
      <c r="D553" s="2" t="s">
        <v>49</v>
      </c>
      <c r="E553" s="3">
        <v>421006</v>
      </c>
      <c r="F553" s="3">
        <v>21337</v>
      </c>
      <c r="G553" s="10">
        <f t="shared" si="11"/>
        <v>19731.264938838638</v>
      </c>
    </row>
    <row r="554" spans="1:7" ht="30" x14ac:dyDescent="0.25">
      <c r="A554" s="2" t="s">
        <v>132</v>
      </c>
      <c r="B554" s="2" t="s">
        <v>6</v>
      </c>
      <c r="C554" s="2" t="s">
        <v>43</v>
      </c>
      <c r="D554" s="2" t="s">
        <v>49</v>
      </c>
      <c r="E554" s="3">
        <v>379472</v>
      </c>
      <c r="F554" s="3">
        <v>17357</v>
      </c>
      <c r="G554" s="10">
        <f t="shared" si="11"/>
        <v>21862.764302586853</v>
      </c>
    </row>
    <row r="555" spans="1:7" ht="30" x14ac:dyDescent="0.25">
      <c r="A555" s="2" t="s">
        <v>133</v>
      </c>
      <c r="B555" s="2" t="s">
        <v>6</v>
      </c>
      <c r="C555" s="2" t="s">
        <v>43</v>
      </c>
      <c r="D555" s="2" t="s">
        <v>49</v>
      </c>
      <c r="E555" s="3">
        <v>427319</v>
      </c>
      <c r="F555" s="3">
        <v>22130</v>
      </c>
      <c r="G555" s="10">
        <f t="shared" si="11"/>
        <v>19309.489380930863</v>
      </c>
    </row>
    <row r="556" spans="1:7" ht="30" x14ac:dyDescent="0.25">
      <c r="A556" s="2" t="s">
        <v>135</v>
      </c>
      <c r="B556" s="2" t="s">
        <v>6</v>
      </c>
      <c r="C556" s="2" t="s">
        <v>43</v>
      </c>
      <c r="D556" s="2" t="s">
        <v>49</v>
      </c>
      <c r="E556" s="3">
        <v>451333.72</v>
      </c>
      <c r="F556" s="3">
        <v>22956</v>
      </c>
      <c r="G556" s="10">
        <f t="shared" si="11"/>
        <v>19660.817215542775</v>
      </c>
    </row>
    <row r="557" spans="1:7" ht="30" x14ac:dyDescent="0.25">
      <c r="A557" s="2" t="s">
        <v>136</v>
      </c>
      <c r="B557" s="2" t="s">
        <v>6</v>
      </c>
      <c r="C557" s="2" t="s">
        <v>43</v>
      </c>
      <c r="D557" s="2" t="s">
        <v>49</v>
      </c>
      <c r="E557" s="3">
        <v>474491</v>
      </c>
      <c r="F557" s="3">
        <v>20663</v>
      </c>
      <c r="G557" s="10">
        <f t="shared" si="11"/>
        <v>22963.316072206362</v>
      </c>
    </row>
    <row r="558" spans="1:7" ht="30" x14ac:dyDescent="0.25">
      <c r="A558" s="2" t="s">
        <v>137</v>
      </c>
      <c r="B558" s="2" t="s">
        <v>6</v>
      </c>
      <c r="C558" s="2" t="s">
        <v>43</v>
      </c>
      <c r="D558" s="2" t="s">
        <v>49</v>
      </c>
      <c r="E558" s="3">
        <v>528712</v>
      </c>
      <c r="F558" s="3">
        <v>23468</v>
      </c>
      <c r="G558" s="10">
        <f t="shared" si="11"/>
        <v>22529.06084881541</v>
      </c>
    </row>
    <row r="559" spans="1:7" ht="30" x14ac:dyDescent="0.25">
      <c r="A559" s="2" t="s">
        <v>140</v>
      </c>
      <c r="B559" s="2" t="s">
        <v>6</v>
      </c>
      <c r="C559" s="2" t="s">
        <v>43</v>
      </c>
      <c r="D559" s="2" t="s">
        <v>49</v>
      </c>
      <c r="E559" s="3">
        <v>527777</v>
      </c>
      <c r="F559" s="3">
        <v>43498</v>
      </c>
      <c r="G559" s="10">
        <f t="shared" si="11"/>
        <v>12133.362453446136</v>
      </c>
    </row>
    <row r="560" spans="1:7" ht="30" x14ac:dyDescent="0.25">
      <c r="A560" s="2" t="s">
        <v>143</v>
      </c>
      <c r="B560" s="2" t="s">
        <v>6</v>
      </c>
      <c r="C560" s="2" t="s">
        <v>43</v>
      </c>
      <c r="D560" s="2" t="s">
        <v>49</v>
      </c>
      <c r="E560" s="3">
        <v>520567</v>
      </c>
      <c r="F560" s="3">
        <v>24254</v>
      </c>
      <c r="G560" s="10">
        <f t="shared" si="11"/>
        <v>21463.140100601962</v>
      </c>
    </row>
    <row r="561" spans="1:7" ht="30" x14ac:dyDescent="0.25">
      <c r="A561" s="2" t="s">
        <v>5</v>
      </c>
      <c r="B561" s="2" t="s">
        <v>6</v>
      </c>
      <c r="C561" s="2" t="s">
        <v>43</v>
      </c>
      <c r="D561" s="2" t="s">
        <v>50</v>
      </c>
      <c r="E561" s="3">
        <v>408992</v>
      </c>
      <c r="F561" s="3">
        <v>39479</v>
      </c>
      <c r="G561" s="10">
        <f t="shared" si="11"/>
        <v>10359.735555611845</v>
      </c>
    </row>
    <row r="562" spans="1:7" ht="30" x14ac:dyDescent="0.25">
      <c r="A562" s="2" t="s">
        <v>9</v>
      </c>
      <c r="B562" s="2" t="s">
        <v>6</v>
      </c>
      <c r="C562" s="2" t="s">
        <v>43</v>
      </c>
      <c r="D562" s="2" t="s">
        <v>50</v>
      </c>
      <c r="E562" s="3">
        <v>519044</v>
      </c>
      <c r="F562" s="3">
        <v>41569</v>
      </c>
      <c r="G562" s="10">
        <f t="shared" si="11"/>
        <v>12486.32394332315</v>
      </c>
    </row>
    <row r="563" spans="1:7" ht="30" x14ac:dyDescent="0.25">
      <c r="A563" s="2" t="s">
        <v>10</v>
      </c>
      <c r="B563" s="2" t="s">
        <v>6</v>
      </c>
      <c r="C563" s="2" t="s">
        <v>43</v>
      </c>
      <c r="D563" s="2" t="s">
        <v>50</v>
      </c>
      <c r="E563" s="3">
        <v>593996</v>
      </c>
      <c r="F563" s="3">
        <v>44582</v>
      </c>
      <c r="G563" s="10">
        <f t="shared" si="11"/>
        <v>13323.673231348976</v>
      </c>
    </row>
    <row r="564" spans="1:7" ht="30" x14ac:dyDescent="0.25">
      <c r="A564" s="2" t="s">
        <v>11</v>
      </c>
      <c r="B564" s="2" t="s">
        <v>6</v>
      </c>
      <c r="C564" s="2" t="s">
        <v>43</v>
      </c>
      <c r="D564" s="2" t="s">
        <v>50</v>
      </c>
      <c r="E564" s="3">
        <v>570564</v>
      </c>
      <c r="F564" s="3">
        <v>45411</v>
      </c>
      <c r="G564" s="10">
        <f t="shared" si="11"/>
        <v>12564.444738059061</v>
      </c>
    </row>
    <row r="565" spans="1:7" ht="30" x14ac:dyDescent="0.25">
      <c r="A565" s="2" t="s">
        <v>12</v>
      </c>
      <c r="B565" s="2" t="s">
        <v>6</v>
      </c>
      <c r="C565" s="2" t="s">
        <v>43</v>
      </c>
      <c r="D565" s="2" t="s">
        <v>50</v>
      </c>
      <c r="E565" s="3">
        <v>605537</v>
      </c>
      <c r="F565" s="3">
        <v>47447</v>
      </c>
      <c r="G565" s="10">
        <f t="shared" si="11"/>
        <v>12762.387506059393</v>
      </c>
    </row>
    <row r="566" spans="1:7" ht="30" x14ac:dyDescent="0.25">
      <c r="A566" s="2" t="s">
        <v>13</v>
      </c>
      <c r="B566" s="2" t="s">
        <v>6</v>
      </c>
      <c r="C566" s="2" t="s">
        <v>43</v>
      </c>
      <c r="D566" s="2" t="s">
        <v>50</v>
      </c>
      <c r="E566" s="3">
        <v>520711</v>
      </c>
      <c r="F566" s="3">
        <v>41759</v>
      </c>
      <c r="G566" s="10">
        <f t="shared" si="11"/>
        <v>12469.431739265787</v>
      </c>
    </row>
    <row r="567" spans="1:7" ht="30" x14ac:dyDescent="0.25">
      <c r="A567" s="2" t="s">
        <v>14</v>
      </c>
      <c r="B567" s="2" t="s">
        <v>6</v>
      </c>
      <c r="C567" s="2" t="s">
        <v>43</v>
      </c>
      <c r="D567" s="2" t="s">
        <v>50</v>
      </c>
      <c r="E567" s="3">
        <v>545253</v>
      </c>
      <c r="F567" s="3">
        <v>45676</v>
      </c>
      <c r="G567" s="10">
        <f t="shared" si="11"/>
        <v>11937.406953323409</v>
      </c>
    </row>
    <row r="568" spans="1:7" ht="30" x14ac:dyDescent="0.25">
      <c r="A568" s="2" t="s">
        <v>15</v>
      </c>
      <c r="B568" s="2" t="s">
        <v>6</v>
      </c>
      <c r="C568" s="2" t="s">
        <v>43</v>
      </c>
      <c r="D568" s="2" t="s">
        <v>50</v>
      </c>
      <c r="E568" s="3">
        <v>511444</v>
      </c>
      <c r="F568" s="3">
        <v>43563</v>
      </c>
      <c r="G568" s="10">
        <f t="shared" si="11"/>
        <v>11740.330096641646</v>
      </c>
    </row>
    <row r="569" spans="1:7" ht="30" x14ac:dyDescent="0.25">
      <c r="A569" s="2" t="s">
        <v>16</v>
      </c>
      <c r="B569" s="2" t="s">
        <v>6</v>
      </c>
      <c r="C569" s="2" t="s">
        <v>43</v>
      </c>
      <c r="D569" s="2" t="s">
        <v>50</v>
      </c>
      <c r="E569" s="3">
        <v>531304</v>
      </c>
      <c r="F569" s="3">
        <v>46936</v>
      </c>
      <c r="G569" s="10">
        <f t="shared" si="11"/>
        <v>11319.754559400033</v>
      </c>
    </row>
    <row r="570" spans="1:7" ht="30" x14ac:dyDescent="0.25">
      <c r="A570" s="2" t="s">
        <v>17</v>
      </c>
      <c r="B570" s="2" t="s">
        <v>6</v>
      </c>
      <c r="C570" s="2" t="s">
        <v>43</v>
      </c>
      <c r="D570" s="2" t="s">
        <v>50</v>
      </c>
      <c r="E570" s="3">
        <v>489177</v>
      </c>
      <c r="F570" s="3">
        <v>41651</v>
      </c>
      <c r="G570" s="10">
        <f t="shared" si="11"/>
        <v>11744.663993661616</v>
      </c>
    </row>
    <row r="571" spans="1:7" ht="30" x14ac:dyDescent="0.25">
      <c r="A571" s="2" t="s">
        <v>18</v>
      </c>
      <c r="B571" s="2" t="s">
        <v>6</v>
      </c>
      <c r="C571" s="2" t="s">
        <v>43</v>
      </c>
      <c r="D571" s="2" t="s">
        <v>50</v>
      </c>
      <c r="E571" s="3">
        <v>415756</v>
      </c>
      <c r="F571" s="3">
        <v>34914</v>
      </c>
      <c r="G571" s="10">
        <f t="shared" si="11"/>
        <v>11908.002520478893</v>
      </c>
    </row>
    <row r="572" spans="1:7" ht="30" x14ac:dyDescent="0.25">
      <c r="A572" s="2" t="s">
        <v>19</v>
      </c>
      <c r="B572" s="2" t="s">
        <v>6</v>
      </c>
      <c r="C572" s="2" t="s">
        <v>43</v>
      </c>
      <c r="D572" s="2" t="s">
        <v>50</v>
      </c>
      <c r="E572" s="3">
        <v>430245</v>
      </c>
      <c r="F572" s="3">
        <v>34988</v>
      </c>
      <c r="G572" s="10">
        <f t="shared" si="11"/>
        <v>12296.930376128959</v>
      </c>
    </row>
    <row r="573" spans="1:7" ht="30" x14ac:dyDescent="0.25">
      <c r="A573" s="2" t="s">
        <v>20</v>
      </c>
      <c r="B573" s="2" t="s">
        <v>6</v>
      </c>
      <c r="C573" s="2" t="s">
        <v>43</v>
      </c>
      <c r="D573" s="2" t="s">
        <v>50</v>
      </c>
      <c r="E573" s="3">
        <v>491611</v>
      </c>
      <c r="F573" s="3">
        <v>37962</v>
      </c>
      <c r="G573" s="10">
        <f t="shared" si="11"/>
        <v>12950.081660607977</v>
      </c>
    </row>
    <row r="574" spans="1:7" ht="30" x14ac:dyDescent="0.25">
      <c r="A574" s="2" t="s">
        <v>21</v>
      </c>
      <c r="B574" s="2" t="s">
        <v>6</v>
      </c>
      <c r="C574" s="2" t="s">
        <v>43</v>
      </c>
      <c r="D574" s="2" t="s">
        <v>50</v>
      </c>
      <c r="E574" s="3">
        <v>497109</v>
      </c>
      <c r="F574" s="3">
        <v>39416</v>
      </c>
      <c r="G574" s="10">
        <f t="shared" si="11"/>
        <v>12611.858128678708</v>
      </c>
    </row>
    <row r="575" spans="1:7" ht="30" x14ac:dyDescent="0.25">
      <c r="A575" s="2" t="s">
        <v>22</v>
      </c>
      <c r="B575" s="2" t="s">
        <v>6</v>
      </c>
      <c r="C575" s="2" t="s">
        <v>43</v>
      </c>
      <c r="D575" s="2" t="s">
        <v>50</v>
      </c>
      <c r="E575" s="3">
        <v>725677</v>
      </c>
      <c r="F575" s="3">
        <v>56838</v>
      </c>
      <c r="G575" s="10">
        <f t="shared" si="11"/>
        <v>12767.461909286041</v>
      </c>
    </row>
    <row r="576" spans="1:7" ht="30" x14ac:dyDescent="0.25">
      <c r="A576" s="2" t="s">
        <v>23</v>
      </c>
      <c r="B576" s="2" t="s">
        <v>6</v>
      </c>
      <c r="C576" s="2" t="s">
        <v>43</v>
      </c>
      <c r="D576" s="2" t="s">
        <v>50</v>
      </c>
      <c r="E576" s="3">
        <v>529985</v>
      </c>
      <c r="F576" s="3">
        <v>41019</v>
      </c>
      <c r="G576" s="10">
        <f t="shared" si="11"/>
        <v>12920.475877032593</v>
      </c>
    </row>
    <row r="577" spans="1:7" ht="30" x14ac:dyDescent="0.25">
      <c r="A577" s="2" t="s">
        <v>24</v>
      </c>
      <c r="B577" s="2" t="s">
        <v>6</v>
      </c>
      <c r="C577" s="2" t="s">
        <v>43</v>
      </c>
      <c r="D577" s="2" t="s">
        <v>50</v>
      </c>
      <c r="E577" s="3">
        <v>365653</v>
      </c>
      <c r="F577" s="3">
        <v>29202</v>
      </c>
      <c r="G577" s="10">
        <f t="shared" si="11"/>
        <v>12521.505376344086</v>
      </c>
    </row>
    <row r="578" spans="1:7" ht="30" x14ac:dyDescent="0.25">
      <c r="A578" s="2" t="s">
        <v>25</v>
      </c>
      <c r="B578" s="2" t="s">
        <v>6</v>
      </c>
      <c r="C578" s="2" t="s">
        <v>43</v>
      </c>
      <c r="D578" s="2" t="s">
        <v>50</v>
      </c>
      <c r="E578" s="3">
        <v>452434</v>
      </c>
      <c r="F578" s="3">
        <v>36286</v>
      </c>
      <c r="G578" s="10">
        <f t="shared" si="11"/>
        <v>12468.555365705783</v>
      </c>
    </row>
    <row r="579" spans="1:7" ht="30" x14ac:dyDescent="0.25">
      <c r="A579" s="2" t="s">
        <v>26</v>
      </c>
      <c r="B579" s="2" t="s">
        <v>6</v>
      </c>
      <c r="C579" s="2" t="s">
        <v>43</v>
      </c>
      <c r="D579" s="2" t="s">
        <v>50</v>
      </c>
      <c r="E579" s="3">
        <v>455536</v>
      </c>
      <c r="F579" s="3">
        <v>36897</v>
      </c>
      <c r="G579" s="10">
        <f t="shared" si="11"/>
        <v>12346.152803750982</v>
      </c>
    </row>
    <row r="580" spans="1:7" ht="30" x14ac:dyDescent="0.25">
      <c r="A580" s="2" t="s">
        <v>130</v>
      </c>
      <c r="B580" s="2" t="s">
        <v>6</v>
      </c>
      <c r="C580" s="2" t="s">
        <v>43</v>
      </c>
      <c r="D580" s="2" t="s">
        <v>50</v>
      </c>
      <c r="E580" s="3">
        <v>340035</v>
      </c>
      <c r="F580" s="3">
        <v>27866</v>
      </c>
      <c r="G580" s="10">
        <f t="shared" si="11"/>
        <v>12202.504844613508</v>
      </c>
    </row>
    <row r="581" spans="1:7" ht="30" x14ac:dyDescent="0.25">
      <c r="A581" s="2" t="s">
        <v>131</v>
      </c>
      <c r="B581" s="2" t="s">
        <v>6</v>
      </c>
      <c r="C581" s="2" t="s">
        <v>43</v>
      </c>
      <c r="D581" s="2" t="s">
        <v>50</v>
      </c>
      <c r="E581" s="3">
        <v>458404</v>
      </c>
      <c r="F581" s="3">
        <v>37862</v>
      </c>
      <c r="G581" s="10">
        <f t="shared" si="11"/>
        <v>12107.231525011885</v>
      </c>
    </row>
    <row r="582" spans="1:7" ht="30" x14ac:dyDescent="0.25">
      <c r="A582" s="2" t="s">
        <v>132</v>
      </c>
      <c r="B582" s="2" t="s">
        <v>6</v>
      </c>
      <c r="C582" s="2" t="s">
        <v>43</v>
      </c>
      <c r="D582" s="2" t="s">
        <v>50</v>
      </c>
      <c r="E582" s="3">
        <v>497533</v>
      </c>
      <c r="F582" s="3">
        <v>39739</v>
      </c>
      <c r="G582" s="10">
        <f t="shared" si="11"/>
        <v>12520.018118221395</v>
      </c>
    </row>
    <row r="583" spans="1:7" ht="30" x14ac:dyDescent="0.25">
      <c r="A583" s="2" t="s">
        <v>133</v>
      </c>
      <c r="B583" s="2" t="s">
        <v>6</v>
      </c>
      <c r="C583" s="2" t="s">
        <v>43</v>
      </c>
      <c r="D583" s="2" t="s">
        <v>50</v>
      </c>
      <c r="E583" s="3">
        <v>399314</v>
      </c>
      <c r="F583" s="3">
        <v>32470</v>
      </c>
      <c r="G583" s="10">
        <f t="shared" si="11"/>
        <v>12297.936556821682</v>
      </c>
    </row>
    <row r="584" spans="1:7" ht="30" x14ac:dyDescent="0.25">
      <c r="A584" s="2" t="s">
        <v>135</v>
      </c>
      <c r="B584" s="2" t="s">
        <v>6</v>
      </c>
      <c r="C584" s="2" t="s">
        <v>43</v>
      </c>
      <c r="D584" s="2" t="s">
        <v>50</v>
      </c>
      <c r="E584" s="3">
        <v>415146.63</v>
      </c>
      <c r="F584" s="3">
        <v>33704</v>
      </c>
      <c r="G584" s="10">
        <f t="shared" si="11"/>
        <v>12317.429088535486</v>
      </c>
    </row>
    <row r="585" spans="1:7" ht="30" x14ac:dyDescent="0.25">
      <c r="A585" s="2" t="s">
        <v>136</v>
      </c>
      <c r="B585" s="2" t="s">
        <v>6</v>
      </c>
      <c r="C585" s="2" t="s">
        <v>43</v>
      </c>
      <c r="D585" s="2" t="s">
        <v>50</v>
      </c>
      <c r="E585" s="3">
        <v>450253</v>
      </c>
      <c r="F585" s="3">
        <v>28168</v>
      </c>
      <c r="G585" s="10">
        <f t="shared" si="11"/>
        <v>15984.556944049986</v>
      </c>
    </row>
    <row r="586" spans="1:7" ht="30" x14ac:dyDescent="0.25">
      <c r="A586" s="2" t="s">
        <v>137</v>
      </c>
      <c r="B586" s="2" t="s">
        <v>6</v>
      </c>
      <c r="C586" s="2" t="s">
        <v>43</v>
      </c>
      <c r="D586" s="2" t="s">
        <v>50</v>
      </c>
      <c r="E586" s="3">
        <v>456535</v>
      </c>
      <c r="F586" s="3">
        <v>33877</v>
      </c>
      <c r="G586" s="10">
        <f t="shared" si="11"/>
        <v>13476.252324586003</v>
      </c>
    </row>
    <row r="587" spans="1:7" ht="30" x14ac:dyDescent="0.25">
      <c r="A587" s="2" t="s">
        <v>140</v>
      </c>
      <c r="B587" s="2" t="s">
        <v>6</v>
      </c>
      <c r="C587" s="2" t="s">
        <v>43</v>
      </c>
      <c r="D587" s="2" t="s">
        <v>50</v>
      </c>
      <c r="E587" s="3">
        <v>459556</v>
      </c>
      <c r="F587" s="3">
        <v>32328</v>
      </c>
      <c r="G587" s="10">
        <f t="shared" si="11"/>
        <v>14215.41697599604</v>
      </c>
    </row>
    <row r="588" spans="1:7" ht="30" x14ac:dyDescent="0.25">
      <c r="A588" s="2" t="s">
        <v>143</v>
      </c>
      <c r="B588" s="2" t="s">
        <v>6</v>
      </c>
      <c r="C588" s="2" t="s">
        <v>43</v>
      </c>
      <c r="D588" s="2" t="s">
        <v>50</v>
      </c>
      <c r="E588" s="3">
        <v>453192</v>
      </c>
      <c r="F588" s="3">
        <v>32311</v>
      </c>
      <c r="G588" s="10">
        <f t="shared" si="11"/>
        <v>14025.935439943054</v>
      </c>
    </row>
    <row r="589" spans="1:7" x14ac:dyDescent="0.25">
      <c r="A589" s="2" t="s">
        <v>5</v>
      </c>
      <c r="B589" s="2" t="s">
        <v>6</v>
      </c>
      <c r="C589" s="2" t="s">
        <v>51</v>
      </c>
      <c r="D589" s="2" t="s">
        <v>52</v>
      </c>
      <c r="E589" s="3">
        <v>38560</v>
      </c>
      <c r="F589" s="3">
        <v>4196</v>
      </c>
      <c r="G589" s="10">
        <f t="shared" si="11"/>
        <v>9189.704480457578</v>
      </c>
    </row>
    <row r="590" spans="1:7" x14ac:dyDescent="0.25">
      <c r="A590" s="2" t="s">
        <v>9</v>
      </c>
      <c r="B590" s="2" t="s">
        <v>6</v>
      </c>
      <c r="C590" s="2" t="s">
        <v>51</v>
      </c>
      <c r="D590" s="2" t="s">
        <v>52</v>
      </c>
      <c r="E590" s="3">
        <v>41661</v>
      </c>
      <c r="F590" s="3">
        <v>4785</v>
      </c>
      <c r="G590" s="10">
        <f t="shared" si="11"/>
        <v>8706.5830721003131</v>
      </c>
    </row>
    <row r="591" spans="1:7" x14ac:dyDescent="0.25">
      <c r="A591" s="2" t="s">
        <v>10</v>
      </c>
      <c r="B591" s="2" t="s">
        <v>6</v>
      </c>
      <c r="C591" s="2" t="s">
        <v>51</v>
      </c>
      <c r="D591" s="2" t="s">
        <v>52</v>
      </c>
      <c r="E591" s="3">
        <v>41467</v>
      </c>
      <c r="F591" s="3">
        <v>5611</v>
      </c>
      <c r="G591" s="10">
        <f t="shared" si="11"/>
        <v>7390.3047585100694</v>
      </c>
    </row>
    <row r="592" spans="1:7" x14ac:dyDescent="0.25">
      <c r="A592" s="2" t="s">
        <v>11</v>
      </c>
      <c r="B592" s="2" t="s">
        <v>6</v>
      </c>
      <c r="C592" s="2" t="s">
        <v>51</v>
      </c>
      <c r="D592" s="2" t="s">
        <v>52</v>
      </c>
      <c r="E592" s="3">
        <v>52294</v>
      </c>
      <c r="F592" s="3">
        <v>6834</v>
      </c>
      <c r="G592" s="10">
        <f t="shared" si="11"/>
        <v>7652.033947907521</v>
      </c>
    </row>
    <row r="593" spans="1:7" x14ac:dyDescent="0.25">
      <c r="A593" s="2" t="s">
        <v>12</v>
      </c>
      <c r="B593" s="2" t="s">
        <v>6</v>
      </c>
      <c r="C593" s="2" t="s">
        <v>51</v>
      </c>
      <c r="D593" s="2" t="s">
        <v>52</v>
      </c>
      <c r="E593" s="3">
        <v>44465</v>
      </c>
      <c r="F593" s="3">
        <v>5878</v>
      </c>
      <c r="G593" s="10">
        <f t="shared" si="11"/>
        <v>7564.6478394011565</v>
      </c>
    </row>
    <row r="594" spans="1:7" x14ac:dyDescent="0.25">
      <c r="A594" s="2" t="s">
        <v>13</v>
      </c>
      <c r="B594" s="2" t="s">
        <v>6</v>
      </c>
      <c r="C594" s="2" t="s">
        <v>51</v>
      </c>
      <c r="D594" s="2" t="s">
        <v>52</v>
      </c>
      <c r="E594" s="3">
        <v>49895</v>
      </c>
      <c r="F594" s="3">
        <v>6309</v>
      </c>
      <c r="G594" s="10">
        <f t="shared" si="11"/>
        <v>7908.543350768743</v>
      </c>
    </row>
    <row r="595" spans="1:7" x14ac:dyDescent="0.25">
      <c r="A595" s="2" t="s">
        <v>14</v>
      </c>
      <c r="B595" s="2" t="s">
        <v>6</v>
      </c>
      <c r="C595" s="2" t="s">
        <v>51</v>
      </c>
      <c r="D595" s="2" t="s">
        <v>52</v>
      </c>
      <c r="E595" s="3">
        <v>46229</v>
      </c>
      <c r="F595" s="3">
        <v>6063</v>
      </c>
      <c r="G595" s="10">
        <f t="shared" si="11"/>
        <v>7624.7732145802411</v>
      </c>
    </row>
    <row r="596" spans="1:7" x14ac:dyDescent="0.25">
      <c r="A596" s="2" t="s">
        <v>15</v>
      </c>
      <c r="B596" s="2" t="s">
        <v>6</v>
      </c>
      <c r="C596" s="2" t="s">
        <v>51</v>
      </c>
      <c r="D596" s="2" t="s">
        <v>52</v>
      </c>
      <c r="E596" s="3">
        <v>52428</v>
      </c>
      <c r="F596" s="3">
        <v>6458</v>
      </c>
      <c r="G596" s="10">
        <f t="shared" si="11"/>
        <v>8118.3028801486525</v>
      </c>
    </row>
    <row r="597" spans="1:7" x14ac:dyDescent="0.25">
      <c r="A597" s="2" t="s">
        <v>16</v>
      </c>
      <c r="B597" s="2" t="s">
        <v>6</v>
      </c>
      <c r="C597" s="2" t="s">
        <v>51</v>
      </c>
      <c r="D597" s="2" t="s">
        <v>52</v>
      </c>
      <c r="E597" s="3">
        <v>63109</v>
      </c>
      <c r="F597" s="3">
        <v>7220</v>
      </c>
      <c r="G597" s="10">
        <f t="shared" si="11"/>
        <v>8740.8587257617728</v>
      </c>
    </row>
    <row r="598" spans="1:7" x14ac:dyDescent="0.25">
      <c r="A598" s="2" t="s">
        <v>17</v>
      </c>
      <c r="B598" s="2" t="s">
        <v>6</v>
      </c>
      <c r="C598" s="2" t="s">
        <v>51</v>
      </c>
      <c r="D598" s="2" t="s">
        <v>52</v>
      </c>
      <c r="E598" s="3">
        <v>58663</v>
      </c>
      <c r="F598" s="3">
        <v>7692</v>
      </c>
      <c r="G598" s="10">
        <f t="shared" si="11"/>
        <v>7626.4950598023916</v>
      </c>
    </row>
    <row r="599" spans="1:7" x14ac:dyDescent="0.25">
      <c r="A599" s="2" t="s">
        <v>18</v>
      </c>
      <c r="B599" s="2" t="s">
        <v>6</v>
      </c>
      <c r="C599" s="2" t="s">
        <v>51</v>
      </c>
      <c r="D599" s="2" t="s">
        <v>52</v>
      </c>
      <c r="E599" s="3">
        <v>86687</v>
      </c>
      <c r="F599" s="3">
        <v>9117</v>
      </c>
      <c r="G599" s="10">
        <f t="shared" si="11"/>
        <v>9508.2812328616874</v>
      </c>
    </row>
    <row r="600" spans="1:7" x14ac:dyDescent="0.25">
      <c r="A600" s="2" t="s">
        <v>19</v>
      </c>
      <c r="B600" s="2" t="s">
        <v>6</v>
      </c>
      <c r="C600" s="2" t="s">
        <v>51</v>
      </c>
      <c r="D600" s="2" t="s">
        <v>52</v>
      </c>
      <c r="E600" s="3">
        <v>71771</v>
      </c>
      <c r="F600" s="3">
        <v>6396</v>
      </c>
      <c r="G600" s="10">
        <f t="shared" si="11"/>
        <v>11221.232020012507</v>
      </c>
    </row>
    <row r="601" spans="1:7" x14ac:dyDescent="0.25">
      <c r="A601" s="2" t="s">
        <v>20</v>
      </c>
      <c r="B601" s="2" t="s">
        <v>6</v>
      </c>
      <c r="C601" s="2" t="s">
        <v>51</v>
      </c>
      <c r="D601" s="2" t="s">
        <v>52</v>
      </c>
      <c r="E601" s="3">
        <v>68701</v>
      </c>
      <c r="F601" s="3">
        <v>9865</v>
      </c>
      <c r="G601" s="10">
        <f t="shared" si="11"/>
        <v>6964.1155600608217</v>
      </c>
    </row>
    <row r="602" spans="1:7" x14ac:dyDescent="0.25">
      <c r="A602" s="2" t="s">
        <v>21</v>
      </c>
      <c r="B602" s="2" t="s">
        <v>6</v>
      </c>
      <c r="C602" s="2" t="s">
        <v>51</v>
      </c>
      <c r="D602" s="2" t="s">
        <v>52</v>
      </c>
      <c r="E602" s="3">
        <v>83043</v>
      </c>
      <c r="F602" s="3">
        <v>10641</v>
      </c>
      <c r="G602" s="10">
        <f t="shared" si="11"/>
        <v>7804.0597688187199</v>
      </c>
    </row>
    <row r="603" spans="1:7" x14ac:dyDescent="0.25">
      <c r="A603" s="2" t="s">
        <v>22</v>
      </c>
      <c r="B603" s="2" t="s">
        <v>6</v>
      </c>
      <c r="C603" s="2" t="s">
        <v>51</v>
      </c>
      <c r="D603" s="2" t="s">
        <v>52</v>
      </c>
      <c r="E603" s="3">
        <v>85303</v>
      </c>
      <c r="F603" s="3">
        <v>11777</v>
      </c>
      <c r="G603" s="10">
        <f t="shared" si="11"/>
        <v>7243.1858707650508</v>
      </c>
    </row>
    <row r="604" spans="1:7" x14ac:dyDescent="0.25">
      <c r="A604" s="2" t="s">
        <v>23</v>
      </c>
      <c r="B604" s="2" t="s">
        <v>6</v>
      </c>
      <c r="C604" s="2" t="s">
        <v>51</v>
      </c>
      <c r="D604" s="2" t="s">
        <v>52</v>
      </c>
      <c r="E604" s="3">
        <v>106996</v>
      </c>
      <c r="F604" s="3">
        <v>8512</v>
      </c>
      <c r="G604" s="10">
        <f t="shared" si="11"/>
        <v>12570.018796992483</v>
      </c>
    </row>
    <row r="605" spans="1:7" x14ac:dyDescent="0.25">
      <c r="A605" s="2" t="s">
        <v>24</v>
      </c>
      <c r="B605" s="2" t="s">
        <v>6</v>
      </c>
      <c r="C605" s="2" t="s">
        <v>51</v>
      </c>
      <c r="D605" s="2" t="s">
        <v>52</v>
      </c>
      <c r="E605" s="3">
        <v>105398</v>
      </c>
      <c r="F605" s="3">
        <v>9271</v>
      </c>
      <c r="G605" s="10">
        <f t="shared" si="11"/>
        <v>11368.568654945529</v>
      </c>
    </row>
    <row r="606" spans="1:7" x14ac:dyDescent="0.25">
      <c r="A606" s="2" t="s">
        <v>25</v>
      </c>
      <c r="B606" s="2" t="s">
        <v>6</v>
      </c>
      <c r="C606" s="2" t="s">
        <v>51</v>
      </c>
      <c r="D606" s="2" t="s">
        <v>52</v>
      </c>
      <c r="E606" s="3">
        <v>139905</v>
      </c>
      <c r="F606" s="3">
        <v>12963</v>
      </c>
      <c r="G606" s="10">
        <f t="shared" si="11"/>
        <v>10792.640592455451</v>
      </c>
    </row>
    <row r="607" spans="1:7" x14ac:dyDescent="0.25">
      <c r="A607" s="2" t="s">
        <v>26</v>
      </c>
      <c r="B607" s="2" t="s">
        <v>6</v>
      </c>
      <c r="C607" s="2" t="s">
        <v>51</v>
      </c>
      <c r="D607" s="2" t="s">
        <v>52</v>
      </c>
      <c r="E607" s="3">
        <v>152696</v>
      </c>
      <c r="F607" s="3">
        <v>12746</v>
      </c>
      <c r="G607" s="10">
        <f t="shared" si="11"/>
        <v>11979.915267534914</v>
      </c>
    </row>
    <row r="608" spans="1:7" x14ac:dyDescent="0.25">
      <c r="A608" s="2" t="s">
        <v>130</v>
      </c>
      <c r="B608" s="2" t="s">
        <v>6</v>
      </c>
      <c r="C608" s="2" t="s">
        <v>51</v>
      </c>
      <c r="D608" s="2" t="s">
        <v>52</v>
      </c>
      <c r="E608" s="3">
        <v>130635</v>
      </c>
      <c r="F608" s="3">
        <v>11908</v>
      </c>
      <c r="G608" s="10">
        <f t="shared" si="11"/>
        <v>10970.356063150823</v>
      </c>
    </row>
    <row r="609" spans="1:7" x14ac:dyDescent="0.25">
      <c r="A609" s="2" t="s">
        <v>131</v>
      </c>
      <c r="B609" s="2" t="s">
        <v>6</v>
      </c>
      <c r="C609" s="2" t="s">
        <v>51</v>
      </c>
      <c r="D609" s="2" t="s">
        <v>52</v>
      </c>
      <c r="E609" s="3">
        <v>143229</v>
      </c>
      <c r="F609" s="3">
        <v>12489</v>
      </c>
      <c r="G609" s="10">
        <f t="shared" si="11"/>
        <v>11468.412202738409</v>
      </c>
    </row>
    <row r="610" spans="1:7" x14ac:dyDescent="0.25">
      <c r="A610" s="2" t="s">
        <v>132</v>
      </c>
      <c r="B610" s="2" t="s">
        <v>6</v>
      </c>
      <c r="C610" s="2" t="s">
        <v>51</v>
      </c>
      <c r="D610" s="2" t="s">
        <v>52</v>
      </c>
      <c r="E610" s="3">
        <v>118017</v>
      </c>
      <c r="F610" s="3">
        <v>9549</v>
      </c>
      <c r="G610" s="10">
        <f t="shared" si="11"/>
        <v>12359.095193213951</v>
      </c>
    </row>
    <row r="611" spans="1:7" x14ac:dyDescent="0.25">
      <c r="A611" s="2" t="s">
        <v>133</v>
      </c>
      <c r="B611" s="2" t="s">
        <v>6</v>
      </c>
      <c r="C611" s="2" t="s">
        <v>51</v>
      </c>
      <c r="D611" s="2" t="s">
        <v>52</v>
      </c>
      <c r="E611" s="3">
        <v>130109</v>
      </c>
      <c r="F611" s="3">
        <v>11957</v>
      </c>
      <c r="G611" s="10">
        <f t="shared" si="11"/>
        <v>10881.408380028435</v>
      </c>
    </row>
    <row r="612" spans="1:7" x14ac:dyDescent="0.25">
      <c r="A612" s="2" t="s">
        <v>135</v>
      </c>
      <c r="B612" s="2" t="s">
        <v>6</v>
      </c>
      <c r="C612" s="2" t="s">
        <v>51</v>
      </c>
      <c r="D612" s="2" t="s">
        <v>52</v>
      </c>
      <c r="E612" s="3">
        <v>128694.42</v>
      </c>
      <c r="F612" s="3">
        <v>11333</v>
      </c>
      <c r="G612" s="10">
        <f t="shared" si="11"/>
        <v>11355.723991882114</v>
      </c>
    </row>
    <row r="613" spans="1:7" x14ac:dyDescent="0.25">
      <c r="A613" s="2" t="s">
        <v>136</v>
      </c>
      <c r="B613" s="2" t="s">
        <v>6</v>
      </c>
      <c r="C613" s="2" t="s">
        <v>51</v>
      </c>
      <c r="D613" s="2" t="s">
        <v>52</v>
      </c>
      <c r="E613" s="3">
        <v>128025</v>
      </c>
      <c r="F613" s="3">
        <v>10261</v>
      </c>
      <c r="G613" s="10">
        <f t="shared" si="11"/>
        <v>12476.854107786765</v>
      </c>
    </row>
    <row r="614" spans="1:7" x14ac:dyDescent="0.25">
      <c r="A614" s="2" t="s">
        <v>137</v>
      </c>
      <c r="B614" s="2" t="s">
        <v>6</v>
      </c>
      <c r="C614" s="2" t="s">
        <v>51</v>
      </c>
      <c r="D614" s="2" t="s">
        <v>52</v>
      </c>
      <c r="E614" s="3">
        <v>128611</v>
      </c>
      <c r="F614" s="3">
        <v>11419</v>
      </c>
      <c r="G614" s="10">
        <f t="shared" si="11"/>
        <v>11262.895174708818</v>
      </c>
    </row>
    <row r="615" spans="1:7" x14ac:dyDescent="0.25">
      <c r="A615" s="2" t="s">
        <v>140</v>
      </c>
      <c r="B615" s="2" t="s">
        <v>6</v>
      </c>
      <c r="C615" s="2" t="s">
        <v>51</v>
      </c>
      <c r="D615" s="2" t="s">
        <v>52</v>
      </c>
      <c r="E615" s="3">
        <v>126319</v>
      </c>
      <c r="F615" s="3">
        <v>11682</v>
      </c>
      <c r="G615" s="10">
        <f t="shared" si="11"/>
        <v>10813.131313131313</v>
      </c>
    </row>
    <row r="616" spans="1:7" x14ac:dyDescent="0.25">
      <c r="A616" s="2" t="s">
        <v>143</v>
      </c>
      <c r="B616" s="2" t="s">
        <v>6</v>
      </c>
      <c r="C616" s="2" t="s">
        <v>51</v>
      </c>
      <c r="D616" s="2" t="s">
        <v>52</v>
      </c>
      <c r="E616" s="3">
        <v>127456</v>
      </c>
      <c r="F616" s="3">
        <v>11047</v>
      </c>
      <c r="G616" s="10">
        <f t="shared" si="11"/>
        <v>11537.612021363266</v>
      </c>
    </row>
    <row r="617" spans="1:7" x14ac:dyDescent="0.25">
      <c r="A617" s="2" t="s">
        <v>5</v>
      </c>
      <c r="B617" s="2" t="s">
        <v>6</v>
      </c>
      <c r="C617" s="2" t="s">
        <v>51</v>
      </c>
      <c r="D617" s="2" t="s">
        <v>53</v>
      </c>
      <c r="E617" s="3">
        <v>1122693</v>
      </c>
      <c r="F617" s="3">
        <v>51947</v>
      </c>
      <c r="G617" s="10">
        <f t="shared" si="11"/>
        <v>21612.277898627446</v>
      </c>
    </row>
    <row r="618" spans="1:7" x14ac:dyDescent="0.25">
      <c r="A618" s="2" t="s">
        <v>9</v>
      </c>
      <c r="B618" s="2" t="s">
        <v>6</v>
      </c>
      <c r="C618" s="2" t="s">
        <v>51</v>
      </c>
      <c r="D618" s="2" t="s">
        <v>53</v>
      </c>
      <c r="E618" s="3">
        <v>812921</v>
      </c>
      <c r="F618" s="3">
        <v>45117</v>
      </c>
      <c r="G618" s="10">
        <f t="shared" si="11"/>
        <v>18018.06414433584</v>
      </c>
    </row>
    <row r="619" spans="1:7" x14ac:dyDescent="0.25">
      <c r="A619" s="2" t="s">
        <v>10</v>
      </c>
      <c r="B619" s="2" t="s">
        <v>6</v>
      </c>
      <c r="C619" s="2" t="s">
        <v>51</v>
      </c>
      <c r="D619" s="2" t="s">
        <v>53</v>
      </c>
      <c r="E619" s="3">
        <v>788332</v>
      </c>
      <c r="F619" s="3">
        <v>45709</v>
      </c>
      <c r="G619" s="10">
        <f t="shared" si="11"/>
        <v>17246.75665623838</v>
      </c>
    </row>
    <row r="620" spans="1:7" x14ac:dyDescent="0.25">
      <c r="A620" s="2" t="s">
        <v>11</v>
      </c>
      <c r="B620" s="2" t="s">
        <v>6</v>
      </c>
      <c r="C620" s="2" t="s">
        <v>51</v>
      </c>
      <c r="D620" s="2" t="s">
        <v>53</v>
      </c>
      <c r="E620" s="3">
        <v>763635</v>
      </c>
      <c r="F620" s="3">
        <v>44629</v>
      </c>
      <c r="G620" s="10">
        <f t="shared" si="11"/>
        <v>17110.735172197452</v>
      </c>
    </row>
    <row r="621" spans="1:7" x14ac:dyDescent="0.25">
      <c r="A621" s="2" t="s">
        <v>12</v>
      </c>
      <c r="B621" s="2" t="s">
        <v>6</v>
      </c>
      <c r="C621" s="2" t="s">
        <v>51</v>
      </c>
      <c r="D621" s="2" t="s">
        <v>53</v>
      </c>
      <c r="E621" s="3">
        <v>735079</v>
      </c>
      <c r="F621" s="3">
        <v>41097</v>
      </c>
      <c r="G621" s="10">
        <f t="shared" si="11"/>
        <v>17886.439399469549</v>
      </c>
    </row>
    <row r="622" spans="1:7" x14ac:dyDescent="0.25">
      <c r="A622" s="2" t="s">
        <v>13</v>
      </c>
      <c r="B622" s="2" t="s">
        <v>6</v>
      </c>
      <c r="C622" s="2" t="s">
        <v>51</v>
      </c>
      <c r="D622" s="2" t="s">
        <v>53</v>
      </c>
      <c r="E622" s="3">
        <v>590847</v>
      </c>
      <c r="F622" s="3">
        <v>37121</v>
      </c>
      <c r="G622" s="10">
        <f t="shared" si="11"/>
        <v>15916.78564693839</v>
      </c>
    </row>
    <row r="623" spans="1:7" x14ac:dyDescent="0.25">
      <c r="A623" s="2" t="s">
        <v>14</v>
      </c>
      <c r="B623" s="2" t="s">
        <v>6</v>
      </c>
      <c r="C623" s="2" t="s">
        <v>51</v>
      </c>
      <c r="D623" s="2" t="s">
        <v>53</v>
      </c>
      <c r="E623" s="3">
        <v>559760</v>
      </c>
      <c r="F623" s="3">
        <v>34008</v>
      </c>
      <c r="G623" s="10">
        <f t="shared" si="11"/>
        <v>16459.656551399672</v>
      </c>
    </row>
    <row r="624" spans="1:7" x14ac:dyDescent="0.25">
      <c r="A624" s="2" t="s">
        <v>15</v>
      </c>
      <c r="B624" s="2" t="s">
        <v>6</v>
      </c>
      <c r="C624" s="2" t="s">
        <v>51</v>
      </c>
      <c r="D624" s="2" t="s">
        <v>53</v>
      </c>
      <c r="E624" s="3">
        <v>463047</v>
      </c>
      <c r="F624" s="3">
        <v>33462</v>
      </c>
      <c r="G624" s="10">
        <f t="shared" si="11"/>
        <v>13837.995337995339</v>
      </c>
    </row>
    <row r="625" spans="1:7" x14ac:dyDescent="0.25">
      <c r="A625" s="2" t="s">
        <v>16</v>
      </c>
      <c r="B625" s="2" t="s">
        <v>6</v>
      </c>
      <c r="C625" s="2" t="s">
        <v>51</v>
      </c>
      <c r="D625" s="2" t="s">
        <v>53</v>
      </c>
      <c r="E625" s="3">
        <v>529714</v>
      </c>
      <c r="F625" s="3">
        <v>35084</v>
      </c>
      <c r="G625" s="10">
        <f t="shared" si="11"/>
        <v>15098.449435640179</v>
      </c>
    </row>
    <row r="626" spans="1:7" x14ac:dyDescent="0.25">
      <c r="A626" s="2" t="s">
        <v>17</v>
      </c>
      <c r="B626" s="2" t="s">
        <v>6</v>
      </c>
      <c r="C626" s="2" t="s">
        <v>51</v>
      </c>
      <c r="D626" s="2" t="s">
        <v>53</v>
      </c>
      <c r="E626" s="3">
        <v>508982</v>
      </c>
      <c r="F626" s="3">
        <v>34273</v>
      </c>
      <c r="G626" s="10">
        <f t="shared" si="11"/>
        <v>14850.815510751903</v>
      </c>
    </row>
    <row r="627" spans="1:7" x14ac:dyDescent="0.25">
      <c r="A627" s="2" t="s">
        <v>18</v>
      </c>
      <c r="B627" s="2" t="s">
        <v>6</v>
      </c>
      <c r="C627" s="2" t="s">
        <v>51</v>
      </c>
      <c r="D627" s="2" t="s">
        <v>53</v>
      </c>
      <c r="E627" s="3">
        <v>551823</v>
      </c>
      <c r="F627" s="3">
        <v>35096</v>
      </c>
      <c r="G627" s="10">
        <f t="shared" si="11"/>
        <v>15723.244814223843</v>
      </c>
    </row>
    <row r="628" spans="1:7" x14ac:dyDescent="0.25">
      <c r="A628" s="2" t="s">
        <v>19</v>
      </c>
      <c r="B628" s="2" t="s">
        <v>6</v>
      </c>
      <c r="C628" s="2" t="s">
        <v>51</v>
      </c>
      <c r="D628" s="2" t="s">
        <v>53</v>
      </c>
      <c r="E628" s="3">
        <v>383836</v>
      </c>
      <c r="F628" s="3">
        <v>27468</v>
      </c>
      <c r="G628" s="10">
        <f t="shared" si="11"/>
        <v>13973.933304208533</v>
      </c>
    </row>
    <row r="629" spans="1:7" x14ac:dyDescent="0.25">
      <c r="A629" s="2" t="s">
        <v>20</v>
      </c>
      <c r="B629" s="2" t="s">
        <v>6</v>
      </c>
      <c r="C629" s="2" t="s">
        <v>51</v>
      </c>
      <c r="D629" s="2" t="s">
        <v>53</v>
      </c>
      <c r="E629" s="3">
        <v>403382</v>
      </c>
      <c r="F629" s="3">
        <v>39925</v>
      </c>
      <c r="G629" s="10">
        <f t="shared" ref="G629:G723" si="12">(E629/F629)*1000</f>
        <v>10103.494051346275</v>
      </c>
    </row>
    <row r="630" spans="1:7" x14ac:dyDescent="0.25">
      <c r="A630" s="2" t="s">
        <v>21</v>
      </c>
      <c r="B630" s="2" t="s">
        <v>6</v>
      </c>
      <c r="C630" s="2" t="s">
        <v>51</v>
      </c>
      <c r="D630" s="2" t="s">
        <v>53</v>
      </c>
      <c r="E630" s="3">
        <v>412118</v>
      </c>
      <c r="F630" s="3">
        <v>40793</v>
      </c>
      <c r="G630" s="10">
        <f t="shared" si="12"/>
        <v>10102.664672860539</v>
      </c>
    </row>
    <row r="631" spans="1:7" x14ac:dyDescent="0.25">
      <c r="A631" s="2" t="s">
        <v>22</v>
      </c>
      <c r="B631" s="2" t="s">
        <v>6</v>
      </c>
      <c r="C631" s="2" t="s">
        <v>51</v>
      </c>
      <c r="D631" s="2" t="s">
        <v>53</v>
      </c>
      <c r="E631" s="3">
        <v>455213</v>
      </c>
      <c r="F631" s="3">
        <v>43223</v>
      </c>
      <c r="G631" s="10">
        <f t="shared" si="12"/>
        <v>10531.730791476759</v>
      </c>
    </row>
    <row r="632" spans="1:7" x14ac:dyDescent="0.25">
      <c r="A632" s="2" t="s">
        <v>23</v>
      </c>
      <c r="B632" s="2" t="s">
        <v>6</v>
      </c>
      <c r="C632" s="2" t="s">
        <v>51</v>
      </c>
      <c r="D632" s="2" t="s">
        <v>53</v>
      </c>
      <c r="E632" s="3">
        <v>425326</v>
      </c>
      <c r="F632" s="3">
        <v>42258</v>
      </c>
      <c r="G632" s="10">
        <f t="shared" si="12"/>
        <v>10064.981778598134</v>
      </c>
    </row>
    <row r="633" spans="1:7" x14ac:dyDescent="0.25">
      <c r="A633" s="2" t="s">
        <v>24</v>
      </c>
      <c r="B633" s="2" t="s">
        <v>6</v>
      </c>
      <c r="C633" s="2" t="s">
        <v>51</v>
      </c>
      <c r="D633" s="2" t="s">
        <v>53</v>
      </c>
      <c r="E633" s="3">
        <v>451689</v>
      </c>
      <c r="F633" s="3">
        <v>28835</v>
      </c>
      <c r="G633" s="10">
        <f t="shared" si="12"/>
        <v>15664.608982139762</v>
      </c>
    </row>
    <row r="634" spans="1:7" x14ac:dyDescent="0.25">
      <c r="A634" s="2" t="s">
        <v>25</v>
      </c>
      <c r="B634" s="2" t="s">
        <v>6</v>
      </c>
      <c r="C634" s="2" t="s">
        <v>51</v>
      </c>
      <c r="D634" s="2" t="s">
        <v>53</v>
      </c>
      <c r="E634" s="3">
        <v>501760</v>
      </c>
      <c r="F634" s="3">
        <v>33074</v>
      </c>
      <c r="G634" s="10">
        <f t="shared" si="12"/>
        <v>15170.82905000907</v>
      </c>
    </row>
    <row r="635" spans="1:7" x14ac:dyDescent="0.25">
      <c r="A635" s="2" t="s">
        <v>26</v>
      </c>
      <c r="B635" s="2" t="s">
        <v>6</v>
      </c>
      <c r="C635" s="2" t="s">
        <v>51</v>
      </c>
      <c r="D635" s="2" t="s">
        <v>53</v>
      </c>
      <c r="E635" s="3">
        <v>490582</v>
      </c>
      <c r="F635" s="3">
        <v>31049</v>
      </c>
      <c r="G635" s="10">
        <f t="shared" si="12"/>
        <v>15800.251215820155</v>
      </c>
    </row>
    <row r="636" spans="1:7" x14ac:dyDescent="0.25">
      <c r="A636" s="2" t="s">
        <v>130</v>
      </c>
      <c r="B636" s="2" t="s">
        <v>6</v>
      </c>
      <c r="C636" s="2" t="s">
        <v>51</v>
      </c>
      <c r="D636" s="2" t="s">
        <v>53</v>
      </c>
      <c r="E636" s="3">
        <v>559525</v>
      </c>
      <c r="F636" s="3">
        <v>36923</v>
      </c>
      <c r="G636" s="10">
        <f t="shared" si="12"/>
        <v>15153.833653820111</v>
      </c>
    </row>
    <row r="637" spans="1:7" x14ac:dyDescent="0.25">
      <c r="A637" s="2" t="s">
        <v>131</v>
      </c>
      <c r="B637" s="2" t="s">
        <v>6</v>
      </c>
      <c r="C637" s="2" t="s">
        <v>51</v>
      </c>
      <c r="D637" s="2" t="s">
        <v>53</v>
      </c>
      <c r="E637" s="3">
        <v>551494</v>
      </c>
      <c r="F637" s="3">
        <v>35486</v>
      </c>
      <c r="G637" s="10">
        <f t="shared" si="12"/>
        <v>15541.171166093671</v>
      </c>
    </row>
    <row r="638" spans="1:7" x14ac:dyDescent="0.25">
      <c r="A638" s="2" t="s">
        <v>132</v>
      </c>
      <c r="B638" s="2" t="s">
        <v>6</v>
      </c>
      <c r="C638" s="2" t="s">
        <v>51</v>
      </c>
      <c r="D638" s="2" t="s">
        <v>53</v>
      </c>
      <c r="E638" s="3">
        <v>636973</v>
      </c>
      <c r="F638" s="3">
        <v>39697</v>
      </c>
      <c r="G638" s="10">
        <f t="shared" si="12"/>
        <v>16045.872484066806</v>
      </c>
    </row>
    <row r="639" spans="1:7" x14ac:dyDescent="0.25">
      <c r="A639" s="2" t="s">
        <v>133</v>
      </c>
      <c r="B639" s="2" t="s">
        <v>6</v>
      </c>
      <c r="C639" s="2" t="s">
        <v>51</v>
      </c>
      <c r="D639" s="2" t="s">
        <v>53</v>
      </c>
      <c r="E639" s="3">
        <v>508615</v>
      </c>
      <c r="F639" s="3">
        <v>39196</v>
      </c>
      <c r="G639" s="10">
        <f t="shared" si="12"/>
        <v>12976.196550668436</v>
      </c>
    </row>
    <row r="640" spans="1:7" x14ac:dyDescent="0.25">
      <c r="A640" s="2" t="s">
        <v>135</v>
      </c>
      <c r="B640" s="2" t="s">
        <v>6</v>
      </c>
      <c r="C640" s="2" t="s">
        <v>51</v>
      </c>
      <c r="D640" s="2" t="s">
        <v>53</v>
      </c>
      <c r="E640" s="3">
        <v>527948</v>
      </c>
      <c r="F640" s="3">
        <v>34654</v>
      </c>
      <c r="G640" s="10">
        <f t="shared" si="12"/>
        <v>15234.83580539043</v>
      </c>
    </row>
    <row r="641" spans="1:7" x14ac:dyDescent="0.25">
      <c r="A641" s="2" t="s">
        <v>136</v>
      </c>
      <c r="B641" s="2" t="s">
        <v>6</v>
      </c>
      <c r="C641" s="2" t="s">
        <v>51</v>
      </c>
      <c r="D641" s="2" t="s">
        <v>53</v>
      </c>
      <c r="E641" s="3">
        <v>532767</v>
      </c>
      <c r="F641" s="3">
        <v>31352</v>
      </c>
      <c r="G641" s="10">
        <f t="shared" si="12"/>
        <v>16993.078591477417</v>
      </c>
    </row>
    <row r="642" spans="1:7" x14ac:dyDescent="0.25">
      <c r="A642" s="2" t="s">
        <v>137</v>
      </c>
      <c r="B642" s="2" t="s">
        <v>6</v>
      </c>
      <c r="C642" s="2" t="s">
        <v>51</v>
      </c>
      <c r="D642" s="2" t="s">
        <v>53</v>
      </c>
      <c r="E642" s="3">
        <v>528550</v>
      </c>
      <c r="F642" s="3">
        <v>34864</v>
      </c>
      <c r="G642" s="10">
        <f t="shared" si="12"/>
        <v>15160.337310692979</v>
      </c>
    </row>
    <row r="643" spans="1:7" x14ac:dyDescent="0.25">
      <c r="A643" s="2" t="s">
        <v>140</v>
      </c>
      <c r="B643" s="2" t="s">
        <v>6</v>
      </c>
      <c r="C643" s="2" t="s">
        <v>51</v>
      </c>
      <c r="D643" s="2" t="s">
        <v>53</v>
      </c>
      <c r="E643" s="3">
        <v>547199</v>
      </c>
      <c r="F643" s="3">
        <v>35678</v>
      </c>
      <c r="G643" s="10">
        <f t="shared" si="12"/>
        <v>15337.154549021805</v>
      </c>
    </row>
    <row r="644" spans="1:7" x14ac:dyDescent="0.25">
      <c r="A644" s="2" t="s">
        <v>143</v>
      </c>
      <c r="B644" s="2" t="s">
        <v>6</v>
      </c>
      <c r="C644" s="2" t="s">
        <v>51</v>
      </c>
      <c r="D644" s="2" t="s">
        <v>53</v>
      </c>
      <c r="E644" s="3">
        <v>533896</v>
      </c>
      <c r="F644" s="3">
        <v>35277</v>
      </c>
      <c r="G644" s="10">
        <f t="shared" si="12"/>
        <v>15134.393514187714</v>
      </c>
    </row>
    <row r="645" spans="1:7" x14ac:dyDescent="0.25">
      <c r="A645" s="2" t="s">
        <v>5</v>
      </c>
      <c r="B645" s="2" t="s">
        <v>6</v>
      </c>
      <c r="C645" s="2" t="s">
        <v>51</v>
      </c>
      <c r="D645" s="2" t="s">
        <v>54</v>
      </c>
      <c r="E645" s="3">
        <v>87117</v>
      </c>
      <c r="F645" s="3">
        <v>5554</v>
      </c>
      <c r="G645" s="10">
        <f t="shared" si="12"/>
        <v>15685.45192653943</v>
      </c>
    </row>
    <row r="646" spans="1:7" x14ac:dyDescent="0.25">
      <c r="A646" s="2" t="s">
        <v>9</v>
      </c>
      <c r="B646" s="2" t="s">
        <v>6</v>
      </c>
      <c r="C646" s="2" t="s">
        <v>51</v>
      </c>
      <c r="D646" s="2" t="s">
        <v>54</v>
      </c>
      <c r="E646" s="3">
        <v>97455</v>
      </c>
      <c r="F646" s="3">
        <v>5759</v>
      </c>
      <c r="G646" s="10">
        <f t="shared" si="12"/>
        <v>16922.208716791112</v>
      </c>
    </row>
    <row r="647" spans="1:7" x14ac:dyDescent="0.25">
      <c r="A647" s="2" t="s">
        <v>10</v>
      </c>
      <c r="B647" s="2" t="s">
        <v>6</v>
      </c>
      <c r="C647" s="2" t="s">
        <v>51</v>
      </c>
      <c r="D647" s="2" t="s">
        <v>54</v>
      </c>
      <c r="E647" s="3">
        <v>98948</v>
      </c>
      <c r="F647" s="3">
        <v>5719</v>
      </c>
      <c r="G647" s="10">
        <f t="shared" si="12"/>
        <v>17301.626158419302</v>
      </c>
    </row>
    <row r="648" spans="1:7" x14ac:dyDescent="0.25">
      <c r="A648" s="2" t="s">
        <v>11</v>
      </c>
      <c r="B648" s="2" t="s">
        <v>6</v>
      </c>
      <c r="C648" s="2" t="s">
        <v>51</v>
      </c>
      <c r="D648" s="2" t="s">
        <v>54</v>
      </c>
      <c r="E648" s="3">
        <v>114234</v>
      </c>
      <c r="F648" s="3">
        <v>6810</v>
      </c>
      <c r="G648" s="10">
        <f t="shared" si="12"/>
        <v>16774.449339207047</v>
      </c>
    </row>
    <row r="649" spans="1:7" x14ac:dyDescent="0.25">
      <c r="A649" s="2" t="s">
        <v>12</v>
      </c>
      <c r="B649" s="2" t="s">
        <v>6</v>
      </c>
      <c r="C649" s="2" t="s">
        <v>51</v>
      </c>
      <c r="D649" s="2" t="s">
        <v>54</v>
      </c>
      <c r="E649" s="3">
        <v>130204</v>
      </c>
      <c r="F649" s="3">
        <v>6766</v>
      </c>
      <c r="G649" s="10">
        <f t="shared" si="12"/>
        <v>19243.866390777417</v>
      </c>
    </row>
    <row r="650" spans="1:7" x14ac:dyDescent="0.25">
      <c r="A650" s="2" t="s">
        <v>13</v>
      </c>
      <c r="B650" s="2" t="s">
        <v>6</v>
      </c>
      <c r="C650" s="2" t="s">
        <v>51</v>
      </c>
      <c r="D650" s="2" t="s">
        <v>54</v>
      </c>
      <c r="E650" s="3">
        <v>152738</v>
      </c>
      <c r="F650" s="3">
        <v>8701</v>
      </c>
      <c r="G650" s="10">
        <f t="shared" si="12"/>
        <v>17554.074244339732</v>
      </c>
    </row>
    <row r="651" spans="1:7" x14ac:dyDescent="0.25">
      <c r="A651" s="2" t="s">
        <v>14</v>
      </c>
      <c r="B651" s="2" t="s">
        <v>6</v>
      </c>
      <c r="C651" s="2" t="s">
        <v>51</v>
      </c>
      <c r="D651" s="2" t="s">
        <v>54</v>
      </c>
      <c r="E651" s="3">
        <v>148030</v>
      </c>
      <c r="F651" s="3">
        <v>7922</v>
      </c>
      <c r="G651" s="10">
        <f t="shared" si="12"/>
        <v>18685.937894471092</v>
      </c>
    </row>
    <row r="652" spans="1:7" x14ac:dyDescent="0.25">
      <c r="A652" s="2" t="s">
        <v>15</v>
      </c>
      <c r="B652" s="2" t="s">
        <v>6</v>
      </c>
      <c r="C652" s="2" t="s">
        <v>51</v>
      </c>
      <c r="D652" s="2" t="s">
        <v>54</v>
      </c>
      <c r="E652" s="3">
        <v>131753</v>
      </c>
      <c r="F652" s="3">
        <v>7103</v>
      </c>
      <c r="G652" s="10">
        <f t="shared" si="12"/>
        <v>18548.922990285795</v>
      </c>
    </row>
    <row r="653" spans="1:7" x14ac:dyDescent="0.25">
      <c r="A653" s="2" t="s">
        <v>16</v>
      </c>
      <c r="B653" s="2" t="s">
        <v>6</v>
      </c>
      <c r="C653" s="2" t="s">
        <v>51</v>
      </c>
      <c r="D653" s="2" t="s">
        <v>54</v>
      </c>
      <c r="E653" s="3">
        <v>118063</v>
      </c>
      <c r="F653" s="3">
        <v>6711</v>
      </c>
      <c r="G653" s="10">
        <f t="shared" si="12"/>
        <v>17592.460140068542</v>
      </c>
    </row>
    <row r="654" spans="1:7" x14ac:dyDescent="0.25">
      <c r="A654" s="2" t="s">
        <v>17</v>
      </c>
      <c r="B654" s="2" t="s">
        <v>6</v>
      </c>
      <c r="C654" s="2" t="s">
        <v>51</v>
      </c>
      <c r="D654" s="2" t="s">
        <v>54</v>
      </c>
      <c r="E654" s="3">
        <v>151353</v>
      </c>
      <c r="F654" s="3">
        <v>9609</v>
      </c>
      <c r="G654" s="10">
        <f t="shared" si="12"/>
        <v>15751.17077739619</v>
      </c>
    </row>
    <row r="655" spans="1:7" x14ac:dyDescent="0.25">
      <c r="A655" s="2" t="s">
        <v>18</v>
      </c>
      <c r="B655" s="2" t="s">
        <v>6</v>
      </c>
      <c r="C655" s="2" t="s">
        <v>51</v>
      </c>
      <c r="D655" s="2" t="s">
        <v>54</v>
      </c>
      <c r="E655" s="3">
        <v>132159</v>
      </c>
      <c r="F655" s="3">
        <v>7044</v>
      </c>
      <c r="G655" s="10">
        <f t="shared" si="12"/>
        <v>18761.925042589439</v>
      </c>
    </row>
    <row r="656" spans="1:7" x14ac:dyDescent="0.25">
      <c r="A656" s="2" t="s">
        <v>19</v>
      </c>
      <c r="B656" s="2" t="s">
        <v>6</v>
      </c>
      <c r="C656" s="2" t="s">
        <v>51</v>
      </c>
      <c r="D656" s="2" t="s">
        <v>54</v>
      </c>
      <c r="E656" s="3">
        <v>128020</v>
      </c>
      <c r="F656" s="3">
        <v>7153</v>
      </c>
      <c r="G656" s="10">
        <f t="shared" si="12"/>
        <v>17897.385712288549</v>
      </c>
    </row>
    <row r="657" spans="1:7" x14ac:dyDescent="0.25">
      <c r="A657" s="2" t="s">
        <v>20</v>
      </c>
      <c r="B657" s="2" t="s">
        <v>6</v>
      </c>
      <c r="C657" s="2" t="s">
        <v>51</v>
      </c>
      <c r="D657" s="2" t="s">
        <v>54</v>
      </c>
      <c r="E657" s="3">
        <v>126495</v>
      </c>
      <c r="F657" s="3">
        <v>10532</v>
      </c>
      <c r="G657" s="10">
        <f t="shared" si="12"/>
        <v>12010.539308773263</v>
      </c>
    </row>
    <row r="658" spans="1:7" x14ac:dyDescent="0.25">
      <c r="A658" s="2" t="s">
        <v>21</v>
      </c>
      <c r="B658" s="2" t="s">
        <v>6</v>
      </c>
      <c r="C658" s="2" t="s">
        <v>51</v>
      </c>
      <c r="D658" s="2" t="s">
        <v>54</v>
      </c>
      <c r="E658" s="3">
        <v>133329</v>
      </c>
      <c r="F658" s="3">
        <v>10894</v>
      </c>
      <c r="G658" s="10">
        <f t="shared" si="12"/>
        <v>12238.755278134753</v>
      </c>
    </row>
    <row r="659" spans="1:7" x14ac:dyDescent="0.25">
      <c r="A659" s="2" t="s">
        <v>22</v>
      </c>
      <c r="B659" s="2" t="s">
        <v>6</v>
      </c>
      <c r="C659" s="2" t="s">
        <v>51</v>
      </c>
      <c r="D659" s="2" t="s">
        <v>54</v>
      </c>
      <c r="E659" s="3">
        <v>158423</v>
      </c>
      <c r="F659" s="3">
        <v>14181</v>
      </c>
      <c r="G659" s="10">
        <f t="shared" si="12"/>
        <v>11171.497073549115</v>
      </c>
    </row>
    <row r="660" spans="1:7" x14ac:dyDescent="0.25">
      <c r="A660" s="2" t="s">
        <v>23</v>
      </c>
      <c r="B660" s="2" t="s">
        <v>6</v>
      </c>
      <c r="C660" s="2" t="s">
        <v>51</v>
      </c>
      <c r="D660" s="2" t="s">
        <v>54</v>
      </c>
      <c r="E660" s="3">
        <v>181545</v>
      </c>
      <c r="F660" s="3">
        <v>9901</v>
      </c>
      <c r="G660" s="10">
        <f t="shared" si="12"/>
        <v>18336.026663973335</v>
      </c>
    </row>
    <row r="661" spans="1:7" x14ac:dyDescent="0.25">
      <c r="A661" s="2" t="s">
        <v>24</v>
      </c>
      <c r="B661" s="2" t="s">
        <v>6</v>
      </c>
      <c r="C661" s="2" t="s">
        <v>51</v>
      </c>
      <c r="D661" s="2" t="s">
        <v>54</v>
      </c>
      <c r="E661" s="3">
        <v>184259</v>
      </c>
      <c r="F661" s="3">
        <v>9639</v>
      </c>
      <c r="G661" s="10">
        <f t="shared" si="12"/>
        <v>19115.987135594976</v>
      </c>
    </row>
    <row r="662" spans="1:7" x14ac:dyDescent="0.25">
      <c r="A662" s="2" t="s">
        <v>25</v>
      </c>
      <c r="B662" s="2" t="s">
        <v>6</v>
      </c>
      <c r="C662" s="2" t="s">
        <v>51</v>
      </c>
      <c r="D662" s="2" t="s">
        <v>54</v>
      </c>
      <c r="E662" s="3">
        <v>208725</v>
      </c>
      <c r="F662" s="3">
        <v>10953</v>
      </c>
      <c r="G662" s="10">
        <f t="shared" si="12"/>
        <v>19056.422897836212</v>
      </c>
    </row>
    <row r="663" spans="1:7" x14ac:dyDescent="0.25">
      <c r="A663" s="2" t="s">
        <v>26</v>
      </c>
      <c r="B663" s="2" t="s">
        <v>6</v>
      </c>
      <c r="C663" s="2" t="s">
        <v>51</v>
      </c>
      <c r="D663" s="2" t="s">
        <v>54</v>
      </c>
      <c r="E663" s="3">
        <v>203832</v>
      </c>
      <c r="F663" s="3">
        <v>11205</v>
      </c>
      <c r="G663" s="10">
        <f t="shared" si="12"/>
        <v>18191.164658634538</v>
      </c>
    </row>
    <row r="664" spans="1:7" x14ac:dyDescent="0.25">
      <c r="A664" s="2" t="s">
        <v>130</v>
      </c>
      <c r="B664" s="2" t="s">
        <v>6</v>
      </c>
      <c r="C664" s="2" t="s">
        <v>51</v>
      </c>
      <c r="D664" s="2" t="s">
        <v>54</v>
      </c>
      <c r="E664" s="3">
        <v>177180</v>
      </c>
      <c r="F664" s="3">
        <v>9251</v>
      </c>
      <c r="G664" s="10">
        <f t="shared" si="12"/>
        <v>19152.5240514539</v>
      </c>
    </row>
    <row r="665" spans="1:7" x14ac:dyDescent="0.25">
      <c r="A665" s="2" t="s">
        <v>131</v>
      </c>
      <c r="B665" s="2" t="s">
        <v>6</v>
      </c>
      <c r="C665" s="2" t="s">
        <v>51</v>
      </c>
      <c r="D665" s="2" t="s">
        <v>54</v>
      </c>
      <c r="E665" s="3">
        <v>160707</v>
      </c>
      <c r="F665" s="3">
        <v>8693</v>
      </c>
      <c r="G665" s="10">
        <f t="shared" si="12"/>
        <v>18486.943517772921</v>
      </c>
    </row>
    <row r="666" spans="1:7" x14ac:dyDescent="0.25">
      <c r="A666" s="2" t="s">
        <v>132</v>
      </c>
      <c r="B666" s="2" t="s">
        <v>6</v>
      </c>
      <c r="C666" s="2" t="s">
        <v>51</v>
      </c>
      <c r="D666" s="2" t="s">
        <v>54</v>
      </c>
      <c r="E666" s="3">
        <v>154480</v>
      </c>
      <c r="F666" s="3">
        <v>8084</v>
      </c>
      <c r="G666" s="10">
        <f t="shared" si="12"/>
        <v>19109.351806036619</v>
      </c>
    </row>
    <row r="667" spans="1:7" x14ac:dyDescent="0.25">
      <c r="A667" s="2" t="s">
        <v>133</v>
      </c>
      <c r="B667" s="2" t="s">
        <v>6</v>
      </c>
      <c r="C667" s="2" t="s">
        <v>51</v>
      </c>
      <c r="D667" s="2" t="s">
        <v>54</v>
      </c>
      <c r="E667" s="3">
        <v>101165</v>
      </c>
      <c r="F667" s="3">
        <v>5814</v>
      </c>
      <c r="G667" s="10">
        <f t="shared" si="12"/>
        <v>17400.240798073613</v>
      </c>
    </row>
    <row r="668" spans="1:7" x14ac:dyDescent="0.25">
      <c r="A668" s="2" t="s">
        <v>135</v>
      </c>
      <c r="B668" s="2" t="s">
        <v>6</v>
      </c>
      <c r="C668" s="2" t="s">
        <v>51</v>
      </c>
      <c r="D668" s="2" t="s">
        <v>54</v>
      </c>
      <c r="E668" s="3">
        <v>157177.28</v>
      </c>
      <c r="F668" s="3">
        <v>8432</v>
      </c>
      <c r="G668" s="10">
        <f t="shared" si="12"/>
        <v>18640.569259962049</v>
      </c>
    </row>
    <row r="669" spans="1:7" x14ac:dyDescent="0.25">
      <c r="A669" s="2" t="s">
        <v>136</v>
      </c>
      <c r="B669" s="2" t="s">
        <v>6</v>
      </c>
      <c r="C669" s="2" t="s">
        <v>51</v>
      </c>
      <c r="D669" s="2" t="s">
        <v>54</v>
      </c>
      <c r="E669" s="3">
        <v>152019</v>
      </c>
      <c r="F669" s="3">
        <v>6656</v>
      </c>
      <c r="G669" s="10">
        <f t="shared" si="12"/>
        <v>22839.393028846152</v>
      </c>
    </row>
    <row r="670" spans="1:7" x14ac:dyDescent="0.25">
      <c r="A670" s="2" t="s">
        <v>137</v>
      </c>
      <c r="B670" s="2" t="s">
        <v>6</v>
      </c>
      <c r="C670" s="2" t="s">
        <v>51</v>
      </c>
      <c r="D670" s="2" t="s">
        <v>54</v>
      </c>
      <c r="E670" s="3">
        <v>156533</v>
      </c>
      <c r="F670" s="3">
        <v>8306</v>
      </c>
      <c r="G670" s="10">
        <f t="shared" si="12"/>
        <v>18845.774139176498</v>
      </c>
    </row>
    <row r="671" spans="1:7" x14ac:dyDescent="0.25">
      <c r="A671" s="2" t="s">
        <v>140</v>
      </c>
      <c r="B671" s="2" t="s">
        <v>6</v>
      </c>
      <c r="C671" s="2" t="s">
        <v>51</v>
      </c>
      <c r="D671" s="2" t="s">
        <v>54</v>
      </c>
      <c r="E671" s="3">
        <v>165783</v>
      </c>
      <c r="F671" s="3">
        <v>8953</v>
      </c>
      <c r="G671" s="10">
        <f t="shared" si="12"/>
        <v>18517.03339662683</v>
      </c>
    </row>
    <row r="672" spans="1:7" x14ac:dyDescent="0.25">
      <c r="A672" s="2" t="s">
        <v>143</v>
      </c>
      <c r="B672" s="2" t="s">
        <v>6</v>
      </c>
      <c r="C672" s="2" t="s">
        <v>51</v>
      </c>
      <c r="D672" s="2" t="s">
        <v>54</v>
      </c>
      <c r="E672" s="3">
        <v>167340</v>
      </c>
      <c r="F672" s="3">
        <v>8868</v>
      </c>
      <c r="G672" s="10">
        <f t="shared" si="12"/>
        <v>18870.094722598104</v>
      </c>
    </row>
    <row r="673" spans="1:7" x14ac:dyDescent="0.25">
      <c r="A673" s="2" t="s">
        <v>5</v>
      </c>
      <c r="B673" s="2" t="s">
        <v>6</v>
      </c>
      <c r="C673" s="2" t="s">
        <v>51</v>
      </c>
      <c r="D673" s="2" t="s">
        <v>55</v>
      </c>
      <c r="E673" s="3">
        <v>143403</v>
      </c>
      <c r="F673" s="3">
        <v>9329</v>
      </c>
      <c r="G673" s="10">
        <f t="shared" si="12"/>
        <v>15371.744024011148</v>
      </c>
    </row>
    <row r="674" spans="1:7" x14ac:dyDescent="0.25">
      <c r="A674" s="2" t="s">
        <v>9</v>
      </c>
      <c r="B674" s="2" t="s">
        <v>6</v>
      </c>
      <c r="C674" s="2" t="s">
        <v>51</v>
      </c>
      <c r="D674" s="2" t="s">
        <v>55</v>
      </c>
      <c r="E674" s="3">
        <v>136257</v>
      </c>
      <c r="F674" s="3">
        <v>9125</v>
      </c>
      <c r="G674" s="10">
        <f t="shared" si="12"/>
        <v>14932.273972602739</v>
      </c>
    </row>
    <row r="675" spans="1:7" x14ac:dyDescent="0.25">
      <c r="A675" s="2" t="s">
        <v>10</v>
      </c>
      <c r="B675" s="2" t="s">
        <v>6</v>
      </c>
      <c r="C675" s="2" t="s">
        <v>51</v>
      </c>
      <c r="D675" s="2" t="s">
        <v>55</v>
      </c>
      <c r="E675" s="3">
        <v>132460</v>
      </c>
      <c r="F675" s="3">
        <v>8890</v>
      </c>
      <c r="G675" s="10">
        <f t="shared" si="12"/>
        <v>14899.887514060742</v>
      </c>
    </row>
    <row r="676" spans="1:7" x14ac:dyDescent="0.25">
      <c r="A676" s="2" t="s">
        <v>11</v>
      </c>
      <c r="B676" s="2" t="s">
        <v>6</v>
      </c>
      <c r="C676" s="2" t="s">
        <v>51</v>
      </c>
      <c r="D676" s="2" t="s">
        <v>55</v>
      </c>
      <c r="E676" s="3">
        <v>130262</v>
      </c>
      <c r="F676" s="3">
        <v>8508</v>
      </c>
      <c r="G676" s="10">
        <f t="shared" si="12"/>
        <v>15310.531264692054</v>
      </c>
    </row>
    <row r="677" spans="1:7" x14ac:dyDescent="0.25">
      <c r="A677" s="2" t="s">
        <v>12</v>
      </c>
      <c r="B677" s="2" t="s">
        <v>6</v>
      </c>
      <c r="C677" s="2" t="s">
        <v>51</v>
      </c>
      <c r="D677" s="2" t="s">
        <v>55</v>
      </c>
      <c r="E677" s="3">
        <v>74982</v>
      </c>
      <c r="F677" s="3">
        <v>5093</v>
      </c>
      <c r="G677" s="10">
        <f t="shared" si="12"/>
        <v>14722.560376988024</v>
      </c>
    </row>
    <row r="678" spans="1:7" x14ac:dyDescent="0.25">
      <c r="A678" s="2" t="s">
        <v>13</v>
      </c>
      <c r="B678" s="2" t="s">
        <v>6</v>
      </c>
      <c r="C678" s="2" t="s">
        <v>51</v>
      </c>
      <c r="D678" s="2" t="s">
        <v>55</v>
      </c>
      <c r="E678" s="3">
        <v>73558</v>
      </c>
      <c r="F678" s="3">
        <v>5095</v>
      </c>
      <c r="G678" s="10">
        <f t="shared" si="12"/>
        <v>14437.291462217861</v>
      </c>
    </row>
    <row r="679" spans="1:7" x14ac:dyDescent="0.25">
      <c r="A679" s="2" t="s">
        <v>14</v>
      </c>
      <c r="B679" s="2" t="s">
        <v>6</v>
      </c>
      <c r="C679" s="2" t="s">
        <v>51</v>
      </c>
      <c r="D679" s="2" t="s">
        <v>55</v>
      </c>
      <c r="E679" s="3">
        <v>68664</v>
      </c>
      <c r="F679" s="3">
        <v>4729</v>
      </c>
      <c r="G679" s="10">
        <f t="shared" si="12"/>
        <v>14519.771621907379</v>
      </c>
    </row>
    <row r="680" spans="1:7" x14ac:dyDescent="0.25">
      <c r="A680" s="2" t="s">
        <v>15</v>
      </c>
      <c r="B680" s="2" t="s">
        <v>6</v>
      </c>
      <c r="C680" s="2" t="s">
        <v>51</v>
      </c>
      <c r="D680" s="2" t="s">
        <v>55</v>
      </c>
      <c r="E680" s="3">
        <v>68582</v>
      </c>
      <c r="F680" s="3">
        <v>4719</v>
      </c>
      <c r="G680" s="10">
        <f t="shared" si="12"/>
        <v>14533.163805891078</v>
      </c>
    </row>
    <row r="681" spans="1:7" x14ac:dyDescent="0.25">
      <c r="A681" s="2" t="s">
        <v>16</v>
      </c>
      <c r="B681" s="2" t="s">
        <v>6</v>
      </c>
      <c r="C681" s="2" t="s">
        <v>51</v>
      </c>
      <c r="D681" s="2" t="s">
        <v>55</v>
      </c>
      <c r="E681" s="3">
        <v>74941</v>
      </c>
      <c r="F681" s="3">
        <v>5558</v>
      </c>
      <c r="G681" s="10">
        <f t="shared" si="12"/>
        <v>13483.447283195394</v>
      </c>
    </row>
    <row r="682" spans="1:7" x14ac:dyDescent="0.25">
      <c r="A682" s="2" t="s">
        <v>17</v>
      </c>
      <c r="B682" s="2" t="s">
        <v>6</v>
      </c>
      <c r="C682" s="2" t="s">
        <v>51</v>
      </c>
      <c r="D682" s="2" t="s">
        <v>55</v>
      </c>
      <c r="E682" s="3">
        <v>74426</v>
      </c>
      <c r="F682" s="3">
        <v>5826</v>
      </c>
      <c r="G682" s="10">
        <f t="shared" si="12"/>
        <v>12774.802608994165</v>
      </c>
    </row>
    <row r="683" spans="1:7" x14ac:dyDescent="0.25">
      <c r="A683" s="2" t="s">
        <v>18</v>
      </c>
      <c r="B683" s="2" t="s">
        <v>6</v>
      </c>
      <c r="C683" s="2" t="s">
        <v>51</v>
      </c>
      <c r="D683" s="2" t="s">
        <v>55</v>
      </c>
      <c r="E683" s="3">
        <v>76253</v>
      </c>
      <c r="F683" s="3">
        <v>5716</v>
      </c>
      <c r="G683" s="10">
        <f t="shared" si="12"/>
        <v>13340.272918124561</v>
      </c>
    </row>
    <row r="684" spans="1:7" x14ac:dyDescent="0.25">
      <c r="A684" s="2" t="s">
        <v>19</v>
      </c>
      <c r="B684" s="2" t="s">
        <v>6</v>
      </c>
      <c r="C684" s="2" t="s">
        <v>51</v>
      </c>
      <c r="D684" s="2" t="s">
        <v>55</v>
      </c>
      <c r="E684" s="3">
        <v>57238</v>
      </c>
      <c r="F684" s="3">
        <v>4490</v>
      </c>
      <c r="G684" s="10">
        <f t="shared" si="12"/>
        <v>12747.884187082405</v>
      </c>
    </row>
    <row r="685" spans="1:7" x14ac:dyDescent="0.25">
      <c r="A685" s="2" t="s">
        <v>20</v>
      </c>
      <c r="B685" s="2" t="s">
        <v>6</v>
      </c>
      <c r="C685" s="2" t="s">
        <v>51</v>
      </c>
      <c r="D685" s="2" t="s">
        <v>55</v>
      </c>
      <c r="E685" s="3">
        <v>53886</v>
      </c>
      <c r="F685" s="3">
        <v>6437</v>
      </c>
      <c r="G685" s="10">
        <f t="shared" si="12"/>
        <v>8371.2909740562372</v>
      </c>
    </row>
    <row r="686" spans="1:7" x14ac:dyDescent="0.25">
      <c r="A686" s="2" t="s">
        <v>21</v>
      </c>
      <c r="B686" s="2" t="s">
        <v>6</v>
      </c>
      <c r="C686" s="2" t="s">
        <v>51</v>
      </c>
      <c r="D686" s="2" t="s">
        <v>55</v>
      </c>
      <c r="E686" s="3">
        <v>52475</v>
      </c>
      <c r="F686" s="3">
        <v>6490</v>
      </c>
      <c r="G686" s="10">
        <f t="shared" si="12"/>
        <v>8085.5161787365168</v>
      </c>
    </row>
    <row r="687" spans="1:7" x14ac:dyDescent="0.25">
      <c r="A687" s="2" t="s">
        <v>22</v>
      </c>
      <c r="B687" s="2" t="s">
        <v>6</v>
      </c>
      <c r="C687" s="2" t="s">
        <v>51</v>
      </c>
      <c r="D687" s="2" t="s">
        <v>55</v>
      </c>
      <c r="E687" s="3">
        <v>55052</v>
      </c>
      <c r="F687" s="3">
        <v>4064</v>
      </c>
      <c r="G687" s="10">
        <f t="shared" si="12"/>
        <v>13546.259842519685</v>
      </c>
    </row>
    <row r="688" spans="1:7" x14ac:dyDescent="0.25">
      <c r="A688" s="2" t="s">
        <v>23</v>
      </c>
      <c r="B688" s="2" t="s">
        <v>6</v>
      </c>
      <c r="C688" s="2" t="s">
        <v>51</v>
      </c>
      <c r="D688" s="2" t="s">
        <v>55</v>
      </c>
      <c r="E688" s="3">
        <v>110965</v>
      </c>
      <c r="F688" s="3">
        <v>9008</v>
      </c>
      <c r="G688" s="10">
        <f t="shared" si="12"/>
        <v>12318.494671403198</v>
      </c>
    </row>
    <row r="689" spans="1:7" x14ac:dyDescent="0.25">
      <c r="A689" s="2" t="s">
        <v>24</v>
      </c>
      <c r="B689" s="2" t="s">
        <v>6</v>
      </c>
      <c r="C689" s="2" t="s">
        <v>51</v>
      </c>
      <c r="D689" s="2" t="s">
        <v>55</v>
      </c>
      <c r="E689" s="3">
        <v>48336</v>
      </c>
      <c r="F689" s="3">
        <v>3817</v>
      </c>
      <c r="G689" s="10">
        <f t="shared" si="12"/>
        <v>12663.348179198323</v>
      </c>
    </row>
    <row r="690" spans="1:7" x14ac:dyDescent="0.25">
      <c r="A690" s="2" t="s">
        <v>25</v>
      </c>
      <c r="B690" s="2" t="s">
        <v>6</v>
      </c>
      <c r="C690" s="2" t="s">
        <v>51</v>
      </c>
      <c r="D690" s="2" t="s">
        <v>55</v>
      </c>
      <c r="E690" s="3">
        <v>59966</v>
      </c>
      <c r="F690" s="3">
        <v>4844</v>
      </c>
      <c r="G690" s="10">
        <f t="shared" si="12"/>
        <v>12379.43848059455</v>
      </c>
    </row>
    <row r="691" spans="1:7" x14ac:dyDescent="0.25">
      <c r="A691" s="2" t="s">
        <v>26</v>
      </c>
      <c r="B691" s="2" t="s">
        <v>6</v>
      </c>
      <c r="C691" s="2" t="s">
        <v>51</v>
      </c>
      <c r="D691" s="2" t="s">
        <v>55</v>
      </c>
      <c r="E691" s="3">
        <v>51732</v>
      </c>
      <c r="F691" s="3">
        <v>4178</v>
      </c>
      <c r="G691" s="10">
        <f t="shared" si="12"/>
        <v>12382.000957395883</v>
      </c>
    </row>
    <row r="692" spans="1:7" x14ac:dyDescent="0.25">
      <c r="A692" s="2" t="s">
        <v>130</v>
      </c>
      <c r="B692" s="2" t="s">
        <v>6</v>
      </c>
      <c r="C692" s="2" t="s">
        <v>51</v>
      </c>
      <c r="D692" s="2" t="s">
        <v>55</v>
      </c>
      <c r="E692" s="3">
        <v>155988</v>
      </c>
      <c r="F692" s="3">
        <v>9678</v>
      </c>
      <c r="G692" s="10">
        <f t="shared" si="12"/>
        <v>16117.792932424056</v>
      </c>
    </row>
    <row r="693" spans="1:7" x14ac:dyDescent="0.25">
      <c r="A693" s="2" t="s">
        <v>131</v>
      </c>
      <c r="B693" s="2" t="s">
        <v>6</v>
      </c>
      <c r="C693" s="2" t="s">
        <v>51</v>
      </c>
      <c r="D693" s="2" t="s">
        <v>55</v>
      </c>
      <c r="E693" s="3">
        <v>106877</v>
      </c>
      <c r="F693" s="3">
        <v>8018</v>
      </c>
      <c r="G693" s="10">
        <f t="shared" si="12"/>
        <v>13329.633325018709</v>
      </c>
    </row>
    <row r="694" spans="1:7" x14ac:dyDescent="0.25">
      <c r="A694" s="2" t="s">
        <v>132</v>
      </c>
      <c r="B694" s="2" t="s">
        <v>6</v>
      </c>
      <c r="C694" s="2" t="s">
        <v>51</v>
      </c>
      <c r="D694" s="2" t="s">
        <v>55</v>
      </c>
      <c r="E694" s="3">
        <v>105789</v>
      </c>
      <c r="F694" s="3">
        <v>8682</v>
      </c>
      <c r="G694" s="10">
        <f t="shared" si="12"/>
        <v>12184.865238424325</v>
      </c>
    </row>
    <row r="695" spans="1:7" x14ac:dyDescent="0.25">
      <c r="A695" s="2" t="s">
        <v>133</v>
      </c>
      <c r="B695" s="2" t="s">
        <v>6</v>
      </c>
      <c r="C695" s="2" t="s">
        <v>51</v>
      </c>
      <c r="D695" s="2" t="s">
        <v>55</v>
      </c>
      <c r="E695" s="3">
        <v>95921</v>
      </c>
      <c r="F695" s="3">
        <v>7934</v>
      </c>
      <c r="G695" s="10">
        <f t="shared" si="12"/>
        <v>12089.8663977817</v>
      </c>
    </row>
    <row r="696" spans="1:7" x14ac:dyDescent="0.25">
      <c r="A696" s="2" t="s">
        <v>135</v>
      </c>
      <c r="B696" s="2" t="s">
        <v>6</v>
      </c>
      <c r="C696" s="2" t="s">
        <v>51</v>
      </c>
      <c r="D696" s="2" t="s">
        <v>55</v>
      </c>
      <c r="E696" s="3">
        <v>66862</v>
      </c>
      <c r="F696" s="3">
        <v>5449</v>
      </c>
      <c r="G696" s="10">
        <f t="shared" ref="G696:G699" si="13">(E696/F696)*1000</f>
        <v>12270.508350155993</v>
      </c>
    </row>
    <row r="697" spans="1:7" x14ac:dyDescent="0.25">
      <c r="A697" s="2" t="s">
        <v>136</v>
      </c>
      <c r="B697" s="2" t="s">
        <v>6</v>
      </c>
      <c r="C697" s="2" t="s">
        <v>51</v>
      </c>
      <c r="D697" s="2" t="s">
        <v>55</v>
      </c>
      <c r="E697" s="3">
        <v>103921.46</v>
      </c>
      <c r="F697" s="3">
        <v>7841</v>
      </c>
      <c r="G697" s="10">
        <f t="shared" si="13"/>
        <v>13253.597755388344</v>
      </c>
    </row>
    <row r="698" spans="1:7" x14ac:dyDescent="0.25">
      <c r="A698" s="2" t="s">
        <v>137</v>
      </c>
      <c r="B698" s="2" t="s">
        <v>6</v>
      </c>
      <c r="C698" s="2" t="s">
        <v>51</v>
      </c>
      <c r="D698" s="2" t="s">
        <v>55</v>
      </c>
      <c r="E698" s="3">
        <v>151121</v>
      </c>
      <c r="F698" s="3">
        <v>11150</v>
      </c>
      <c r="G698" s="10">
        <f t="shared" si="13"/>
        <v>13553.452914798207</v>
      </c>
    </row>
    <row r="699" spans="1:7" x14ac:dyDescent="0.25">
      <c r="A699" s="2" t="s">
        <v>140</v>
      </c>
      <c r="B699" s="2" t="s">
        <v>6</v>
      </c>
      <c r="C699" s="2" t="s">
        <v>51</v>
      </c>
      <c r="D699" s="2" t="s">
        <v>55</v>
      </c>
      <c r="E699" s="3">
        <v>122368.06</v>
      </c>
      <c r="F699" s="3">
        <v>9128</v>
      </c>
      <c r="G699" s="10">
        <f t="shared" si="13"/>
        <v>13405.79097283085</v>
      </c>
    </row>
    <row r="700" spans="1:7" x14ac:dyDescent="0.25">
      <c r="A700" s="2" t="s">
        <v>5</v>
      </c>
      <c r="B700" s="2" t="s">
        <v>6</v>
      </c>
      <c r="C700" s="2" t="s">
        <v>51</v>
      </c>
      <c r="D700" s="2" t="s">
        <v>56</v>
      </c>
      <c r="E700" s="3">
        <v>70230</v>
      </c>
      <c r="F700" s="3">
        <v>8473</v>
      </c>
      <c r="G700" s="10">
        <f t="shared" si="12"/>
        <v>8288.681694795232</v>
      </c>
    </row>
    <row r="701" spans="1:7" x14ac:dyDescent="0.25">
      <c r="A701" s="2" t="s">
        <v>9</v>
      </c>
      <c r="B701" s="2" t="s">
        <v>6</v>
      </c>
      <c r="C701" s="2" t="s">
        <v>51</v>
      </c>
      <c r="D701" s="2" t="s">
        <v>56</v>
      </c>
      <c r="E701" s="3">
        <v>132678</v>
      </c>
      <c r="F701" s="3">
        <v>8559</v>
      </c>
      <c r="G701" s="10">
        <f t="shared" si="12"/>
        <v>15501.577287066246</v>
      </c>
    </row>
    <row r="702" spans="1:7" x14ac:dyDescent="0.25">
      <c r="A702" s="2" t="s">
        <v>10</v>
      </c>
      <c r="B702" s="2" t="s">
        <v>6</v>
      </c>
      <c r="C702" s="2" t="s">
        <v>51</v>
      </c>
      <c r="D702" s="2" t="s">
        <v>56</v>
      </c>
      <c r="E702" s="3">
        <v>125672</v>
      </c>
      <c r="F702" s="3">
        <v>8623</v>
      </c>
      <c r="G702" s="10">
        <f t="shared" si="12"/>
        <v>14574.046155630293</v>
      </c>
    </row>
    <row r="703" spans="1:7" x14ac:dyDescent="0.25">
      <c r="A703" s="2" t="s">
        <v>11</v>
      </c>
      <c r="B703" s="2" t="s">
        <v>6</v>
      </c>
      <c r="C703" s="2" t="s">
        <v>51</v>
      </c>
      <c r="D703" s="2" t="s">
        <v>56</v>
      </c>
      <c r="E703" s="3">
        <v>113011</v>
      </c>
      <c r="F703" s="3">
        <v>7096</v>
      </c>
      <c r="G703" s="10">
        <f t="shared" si="12"/>
        <v>15926.014656144307</v>
      </c>
    </row>
    <row r="704" spans="1:7" x14ac:dyDescent="0.25">
      <c r="A704" s="2" t="s">
        <v>12</v>
      </c>
      <c r="B704" s="2" t="s">
        <v>6</v>
      </c>
      <c r="C704" s="2" t="s">
        <v>51</v>
      </c>
      <c r="D704" s="2" t="s">
        <v>56</v>
      </c>
      <c r="E704" s="3">
        <v>130765</v>
      </c>
      <c r="F704" s="3">
        <v>7610</v>
      </c>
      <c r="G704" s="10">
        <f t="shared" si="12"/>
        <v>17183.311432325885</v>
      </c>
    </row>
    <row r="705" spans="1:7" x14ac:dyDescent="0.25">
      <c r="A705" s="2" t="s">
        <v>13</v>
      </c>
      <c r="B705" s="2" t="s">
        <v>6</v>
      </c>
      <c r="C705" s="2" t="s">
        <v>51</v>
      </c>
      <c r="D705" s="2" t="s">
        <v>56</v>
      </c>
      <c r="E705" s="3">
        <v>181645</v>
      </c>
      <c r="F705" s="3">
        <v>9795</v>
      </c>
      <c r="G705" s="10">
        <f t="shared" si="12"/>
        <v>18544.665645737619</v>
      </c>
    </row>
    <row r="706" spans="1:7" x14ac:dyDescent="0.25">
      <c r="A706" s="2" t="s">
        <v>14</v>
      </c>
      <c r="B706" s="2" t="s">
        <v>6</v>
      </c>
      <c r="C706" s="2" t="s">
        <v>51</v>
      </c>
      <c r="D706" s="2" t="s">
        <v>56</v>
      </c>
      <c r="E706" s="3">
        <v>228516</v>
      </c>
      <c r="F706" s="3">
        <v>11468</v>
      </c>
      <c r="G706" s="10">
        <f t="shared" si="12"/>
        <v>19926.403906522497</v>
      </c>
    </row>
    <row r="707" spans="1:7" x14ac:dyDescent="0.25">
      <c r="A707" s="2" t="s">
        <v>15</v>
      </c>
      <c r="B707" s="2" t="s">
        <v>6</v>
      </c>
      <c r="C707" s="2" t="s">
        <v>51</v>
      </c>
      <c r="D707" s="2" t="s">
        <v>56</v>
      </c>
      <c r="E707" s="3">
        <v>232094</v>
      </c>
      <c r="F707" s="3">
        <v>11474</v>
      </c>
      <c r="G707" s="10">
        <f t="shared" si="12"/>
        <v>20227.819417814189</v>
      </c>
    </row>
    <row r="708" spans="1:7" x14ac:dyDescent="0.25">
      <c r="A708" s="2" t="s">
        <v>16</v>
      </c>
      <c r="B708" s="2" t="s">
        <v>6</v>
      </c>
      <c r="C708" s="2" t="s">
        <v>51</v>
      </c>
      <c r="D708" s="2" t="s">
        <v>56</v>
      </c>
      <c r="E708" s="3">
        <v>293599</v>
      </c>
      <c r="F708" s="3">
        <v>14246</v>
      </c>
      <c r="G708" s="10">
        <f t="shared" si="12"/>
        <v>20609.223641723995</v>
      </c>
    </row>
    <row r="709" spans="1:7" x14ac:dyDescent="0.25">
      <c r="A709" s="2" t="s">
        <v>17</v>
      </c>
      <c r="B709" s="2" t="s">
        <v>6</v>
      </c>
      <c r="C709" s="2" t="s">
        <v>51</v>
      </c>
      <c r="D709" s="2" t="s">
        <v>56</v>
      </c>
      <c r="E709" s="3">
        <v>131573</v>
      </c>
      <c r="F709" s="3">
        <v>7172</v>
      </c>
      <c r="G709" s="10">
        <f t="shared" si="12"/>
        <v>18345.37088678193</v>
      </c>
    </row>
    <row r="710" spans="1:7" x14ac:dyDescent="0.25">
      <c r="A710" s="2" t="s">
        <v>18</v>
      </c>
      <c r="B710" s="2" t="s">
        <v>6</v>
      </c>
      <c r="C710" s="2" t="s">
        <v>51</v>
      </c>
      <c r="D710" s="2" t="s">
        <v>56</v>
      </c>
      <c r="E710" s="3">
        <v>206685</v>
      </c>
      <c r="F710" s="3">
        <v>9771</v>
      </c>
      <c r="G710" s="10">
        <f t="shared" si="12"/>
        <v>21152.90144304575</v>
      </c>
    </row>
    <row r="711" spans="1:7" x14ac:dyDescent="0.25">
      <c r="A711" s="2" t="s">
        <v>19</v>
      </c>
      <c r="B711" s="2" t="s">
        <v>6</v>
      </c>
      <c r="C711" s="2" t="s">
        <v>51</v>
      </c>
      <c r="D711" s="2" t="s">
        <v>56</v>
      </c>
      <c r="E711" s="3">
        <v>188082</v>
      </c>
      <c r="F711" s="3">
        <v>9179</v>
      </c>
      <c r="G711" s="10">
        <f t="shared" si="12"/>
        <v>20490.46737117333</v>
      </c>
    </row>
    <row r="712" spans="1:7" x14ac:dyDescent="0.25">
      <c r="A712" s="2" t="s">
        <v>20</v>
      </c>
      <c r="B712" s="2" t="s">
        <v>6</v>
      </c>
      <c r="C712" s="2" t="s">
        <v>51</v>
      </c>
      <c r="D712" s="2" t="s">
        <v>56</v>
      </c>
      <c r="E712" s="3">
        <v>188047</v>
      </c>
      <c r="F712" s="3">
        <v>14476</v>
      </c>
      <c r="G712" s="10">
        <f t="shared" si="12"/>
        <v>12990.25974025974</v>
      </c>
    </row>
    <row r="713" spans="1:7" x14ac:dyDescent="0.25">
      <c r="A713" s="2" t="s">
        <v>21</v>
      </c>
      <c r="B713" s="2" t="s">
        <v>6</v>
      </c>
      <c r="C713" s="2" t="s">
        <v>51</v>
      </c>
      <c r="D713" s="2" t="s">
        <v>56</v>
      </c>
      <c r="E713" s="3">
        <v>184546</v>
      </c>
      <c r="F713" s="3">
        <v>15910</v>
      </c>
      <c r="G713" s="10">
        <f t="shared" si="12"/>
        <v>11599.371464487744</v>
      </c>
    </row>
    <row r="714" spans="1:7" x14ac:dyDescent="0.25">
      <c r="A714" s="2" t="s">
        <v>22</v>
      </c>
      <c r="B714" s="2" t="s">
        <v>6</v>
      </c>
      <c r="C714" s="2" t="s">
        <v>51</v>
      </c>
      <c r="D714" s="2" t="s">
        <v>56</v>
      </c>
      <c r="E714" s="3">
        <v>193774</v>
      </c>
      <c r="F714" s="3">
        <v>16415</v>
      </c>
      <c r="G714" s="10">
        <f t="shared" si="12"/>
        <v>11804.690831556503</v>
      </c>
    </row>
    <row r="715" spans="1:7" x14ac:dyDescent="0.25">
      <c r="A715" s="2" t="s">
        <v>23</v>
      </c>
      <c r="B715" s="2" t="s">
        <v>6</v>
      </c>
      <c r="C715" s="2" t="s">
        <v>51</v>
      </c>
      <c r="D715" s="2" t="s">
        <v>56</v>
      </c>
      <c r="E715" s="3">
        <v>422459</v>
      </c>
      <c r="F715" s="3">
        <v>20718</v>
      </c>
      <c r="G715" s="10">
        <f t="shared" si="12"/>
        <v>20390.916111593782</v>
      </c>
    </row>
    <row r="716" spans="1:7" x14ac:dyDescent="0.25">
      <c r="A716" s="2" t="s">
        <v>24</v>
      </c>
      <c r="B716" s="2" t="s">
        <v>6</v>
      </c>
      <c r="C716" s="2" t="s">
        <v>51</v>
      </c>
      <c r="D716" s="2" t="s">
        <v>56</v>
      </c>
      <c r="E716" s="3">
        <v>151794</v>
      </c>
      <c r="F716" s="3">
        <v>6875</v>
      </c>
      <c r="G716" s="10">
        <f t="shared" si="12"/>
        <v>22079.127272727274</v>
      </c>
    </row>
    <row r="717" spans="1:7" x14ac:dyDescent="0.25">
      <c r="A717" s="2" t="s">
        <v>25</v>
      </c>
      <c r="B717" s="2" t="s">
        <v>6</v>
      </c>
      <c r="C717" s="2" t="s">
        <v>51</v>
      </c>
      <c r="D717" s="2" t="s">
        <v>56</v>
      </c>
      <c r="E717" s="3">
        <v>221335</v>
      </c>
      <c r="F717" s="3">
        <v>11157</v>
      </c>
      <c r="G717" s="10">
        <f t="shared" si="12"/>
        <v>19838.218159003314</v>
      </c>
    </row>
    <row r="718" spans="1:7" x14ac:dyDescent="0.25">
      <c r="A718" s="2" t="s">
        <v>26</v>
      </c>
      <c r="B718" s="2" t="s">
        <v>6</v>
      </c>
      <c r="C718" s="2" t="s">
        <v>51</v>
      </c>
      <c r="D718" s="2" t="s">
        <v>56</v>
      </c>
      <c r="E718" s="3">
        <v>191906</v>
      </c>
      <c r="F718" s="3">
        <v>10819</v>
      </c>
      <c r="G718" s="10">
        <f t="shared" si="12"/>
        <v>17737.868564562345</v>
      </c>
    </row>
    <row r="719" spans="1:7" x14ac:dyDescent="0.25">
      <c r="A719" s="2" t="s">
        <v>130</v>
      </c>
      <c r="B719" s="2" t="s">
        <v>6</v>
      </c>
      <c r="C719" s="2" t="s">
        <v>51</v>
      </c>
      <c r="D719" s="2" t="s">
        <v>56</v>
      </c>
      <c r="E719" s="3">
        <v>159272</v>
      </c>
      <c r="F719" s="3">
        <v>8585</v>
      </c>
      <c r="G719" s="10">
        <f t="shared" si="12"/>
        <v>18552.358765288292</v>
      </c>
    </row>
    <row r="720" spans="1:7" x14ac:dyDescent="0.25">
      <c r="A720" s="2" t="s">
        <v>131</v>
      </c>
      <c r="B720" s="2" t="s">
        <v>6</v>
      </c>
      <c r="C720" s="2" t="s">
        <v>51</v>
      </c>
      <c r="D720" s="2" t="s">
        <v>56</v>
      </c>
      <c r="E720" s="3">
        <v>95589</v>
      </c>
      <c r="F720" s="3">
        <v>4227</v>
      </c>
      <c r="G720" s="10">
        <f t="shared" si="12"/>
        <v>22613.910574875797</v>
      </c>
    </row>
    <row r="721" spans="1:7" x14ac:dyDescent="0.25">
      <c r="A721" s="2" t="s">
        <v>132</v>
      </c>
      <c r="B721" s="2" t="s">
        <v>6</v>
      </c>
      <c r="C721" s="2" t="s">
        <v>51</v>
      </c>
      <c r="D721" s="2" t="s">
        <v>56</v>
      </c>
      <c r="E721" s="3">
        <v>60010</v>
      </c>
      <c r="F721" s="3">
        <v>2456</v>
      </c>
      <c r="G721" s="10">
        <f t="shared" si="12"/>
        <v>24434.039087947884</v>
      </c>
    </row>
    <row r="722" spans="1:7" x14ac:dyDescent="0.25">
      <c r="A722" s="2" t="s">
        <v>133</v>
      </c>
      <c r="B722" s="2" t="s">
        <v>6</v>
      </c>
      <c r="C722" s="2" t="s">
        <v>51</v>
      </c>
      <c r="D722" s="2" t="s">
        <v>56</v>
      </c>
      <c r="E722" s="3">
        <v>156819</v>
      </c>
      <c r="F722" s="3">
        <v>7244</v>
      </c>
      <c r="G722" s="10">
        <f t="shared" si="12"/>
        <v>21648.12258420762</v>
      </c>
    </row>
    <row r="723" spans="1:7" x14ac:dyDescent="0.25">
      <c r="A723" s="2" t="s">
        <v>135</v>
      </c>
      <c r="B723" s="2" t="s">
        <v>6</v>
      </c>
      <c r="C723" s="2" t="s">
        <v>51</v>
      </c>
      <c r="D723" s="2" t="s">
        <v>56</v>
      </c>
      <c r="E723" s="3">
        <v>129356.51</v>
      </c>
      <c r="F723" s="3">
        <v>6110</v>
      </c>
      <c r="G723" s="10">
        <f t="shared" si="12"/>
        <v>21171.278232405894</v>
      </c>
    </row>
    <row r="724" spans="1:7" x14ac:dyDescent="0.25">
      <c r="A724" s="2" t="s">
        <v>136</v>
      </c>
      <c r="B724" s="2" t="s">
        <v>6</v>
      </c>
      <c r="C724" s="2" t="s">
        <v>51</v>
      </c>
      <c r="D724" s="2" t="s">
        <v>56</v>
      </c>
      <c r="E724" s="3">
        <v>128868</v>
      </c>
      <c r="F724" s="3">
        <v>5162</v>
      </c>
      <c r="G724" s="10">
        <f t="shared" ref="G724:G727" si="14">(E724/F724)*1000</f>
        <v>24964.74234792716</v>
      </c>
    </row>
    <row r="725" spans="1:7" x14ac:dyDescent="0.25">
      <c r="A725" s="2" t="s">
        <v>137</v>
      </c>
      <c r="B725" s="2" t="s">
        <v>6</v>
      </c>
      <c r="C725" s="2" t="s">
        <v>51</v>
      </c>
      <c r="D725" s="2" t="s">
        <v>56</v>
      </c>
      <c r="E725" s="3">
        <v>136795</v>
      </c>
      <c r="F725" s="3">
        <v>6693</v>
      </c>
      <c r="G725" s="10">
        <f t="shared" si="14"/>
        <v>20438.517854474823</v>
      </c>
    </row>
    <row r="726" spans="1:7" x14ac:dyDescent="0.25">
      <c r="A726" s="2" t="s">
        <v>140</v>
      </c>
      <c r="B726" s="2" t="s">
        <v>6</v>
      </c>
      <c r="C726" s="2" t="s">
        <v>51</v>
      </c>
      <c r="D726" s="2" t="s">
        <v>56</v>
      </c>
      <c r="E726" s="3">
        <v>135353</v>
      </c>
      <c r="F726" s="3">
        <v>6760</v>
      </c>
      <c r="G726" s="10">
        <f t="shared" si="14"/>
        <v>20022.633136094675</v>
      </c>
    </row>
    <row r="727" spans="1:7" x14ac:dyDescent="0.25">
      <c r="A727" s="2" t="s">
        <v>143</v>
      </c>
      <c r="B727" s="2" t="s">
        <v>6</v>
      </c>
      <c r="C727" s="2" t="s">
        <v>51</v>
      </c>
      <c r="D727" s="2" t="s">
        <v>56</v>
      </c>
      <c r="E727" s="3">
        <v>139705</v>
      </c>
      <c r="F727" s="3">
        <v>6891</v>
      </c>
      <c r="G727" s="10">
        <f t="shared" si="14"/>
        <v>20273.545203889131</v>
      </c>
    </row>
    <row r="728" spans="1:7" x14ac:dyDescent="0.25">
      <c r="A728" s="2" t="s">
        <v>5</v>
      </c>
      <c r="B728" s="2" t="s">
        <v>6</v>
      </c>
      <c r="C728" s="2" t="s">
        <v>51</v>
      </c>
      <c r="D728" s="2" t="s">
        <v>57</v>
      </c>
      <c r="E728" s="3">
        <v>513709</v>
      </c>
      <c r="F728" s="3">
        <v>35523</v>
      </c>
      <c r="G728" s="10">
        <f t="shared" ref="G728:G818" si="15">(E728/F728)*1000</f>
        <v>14461.306759001211</v>
      </c>
    </row>
    <row r="729" spans="1:7" x14ac:dyDescent="0.25">
      <c r="A729" s="2" t="s">
        <v>9</v>
      </c>
      <c r="B729" s="2" t="s">
        <v>6</v>
      </c>
      <c r="C729" s="2" t="s">
        <v>51</v>
      </c>
      <c r="D729" s="2" t="s">
        <v>57</v>
      </c>
      <c r="E729" s="3">
        <v>475023</v>
      </c>
      <c r="F729" s="3">
        <v>29671</v>
      </c>
      <c r="G729" s="10">
        <f t="shared" si="15"/>
        <v>16009.672744430589</v>
      </c>
    </row>
    <row r="730" spans="1:7" x14ac:dyDescent="0.25">
      <c r="A730" s="2" t="s">
        <v>10</v>
      </c>
      <c r="B730" s="2" t="s">
        <v>6</v>
      </c>
      <c r="C730" s="2" t="s">
        <v>51</v>
      </c>
      <c r="D730" s="2" t="s">
        <v>57</v>
      </c>
      <c r="E730" s="3">
        <v>462579</v>
      </c>
      <c r="F730" s="3">
        <v>29348</v>
      </c>
      <c r="G730" s="10">
        <f t="shared" si="15"/>
        <v>15761.85770750988</v>
      </c>
    </row>
    <row r="731" spans="1:7" x14ac:dyDescent="0.25">
      <c r="A731" s="2" t="s">
        <v>11</v>
      </c>
      <c r="B731" s="2" t="s">
        <v>6</v>
      </c>
      <c r="C731" s="2" t="s">
        <v>51</v>
      </c>
      <c r="D731" s="2" t="s">
        <v>57</v>
      </c>
      <c r="E731" s="3">
        <v>496768</v>
      </c>
      <c r="F731" s="3">
        <v>31084</v>
      </c>
      <c r="G731" s="10">
        <f t="shared" si="15"/>
        <v>15981.46956633638</v>
      </c>
    </row>
    <row r="732" spans="1:7" x14ac:dyDescent="0.25">
      <c r="A732" s="2" t="s">
        <v>12</v>
      </c>
      <c r="B732" s="2" t="s">
        <v>6</v>
      </c>
      <c r="C732" s="2" t="s">
        <v>51</v>
      </c>
      <c r="D732" s="2" t="s">
        <v>57</v>
      </c>
      <c r="E732" s="3">
        <v>456495</v>
      </c>
      <c r="F732" s="3">
        <v>33017</v>
      </c>
      <c r="G732" s="10">
        <f t="shared" si="15"/>
        <v>13826.059302783415</v>
      </c>
    </row>
    <row r="733" spans="1:7" x14ac:dyDescent="0.25">
      <c r="A733" s="2" t="s">
        <v>13</v>
      </c>
      <c r="B733" s="2" t="s">
        <v>6</v>
      </c>
      <c r="C733" s="2" t="s">
        <v>51</v>
      </c>
      <c r="D733" s="2" t="s">
        <v>57</v>
      </c>
      <c r="E733" s="3">
        <v>341645</v>
      </c>
      <c r="F733" s="3">
        <v>31121</v>
      </c>
      <c r="G733" s="10">
        <f t="shared" si="15"/>
        <v>10977.957006522925</v>
      </c>
    </row>
    <row r="734" spans="1:7" x14ac:dyDescent="0.25">
      <c r="A734" s="2" t="s">
        <v>14</v>
      </c>
      <c r="B734" s="2" t="s">
        <v>6</v>
      </c>
      <c r="C734" s="2" t="s">
        <v>51</v>
      </c>
      <c r="D734" s="2" t="s">
        <v>57</v>
      </c>
      <c r="E734" s="3">
        <v>333272</v>
      </c>
      <c r="F734" s="3">
        <v>29540</v>
      </c>
      <c r="G734" s="10">
        <f t="shared" si="15"/>
        <v>11282.058226134055</v>
      </c>
    </row>
    <row r="735" spans="1:7" x14ac:dyDescent="0.25">
      <c r="A735" s="2" t="s">
        <v>15</v>
      </c>
      <c r="B735" s="2" t="s">
        <v>6</v>
      </c>
      <c r="C735" s="2" t="s">
        <v>51</v>
      </c>
      <c r="D735" s="2" t="s">
        <v>57</v>
      </c>
      <c r="E735" s="3">
        <v>374419</v>
      </c>
      <c r="F735" s="3">
        <v>29819</v>
      </c>
      <c r="G735" s="10">
        <f t="shared" si="15"/>
        <v>12556.390221000032</v>
      </c>
    </row>
    <row r="736" spans="1:7" x14ac:dyDescent="0.25">
      <c r="A736" s="2" t="s">
        <v>16</v>
      </c>
      <c r="B736" s="2" t="s">
        <v>6</v>
      </c>
      <c r="C736" s="2" t="s">
        <v>51</v>
      </c>
      <c r="D736" s="2" t="s">
        <v>57</v>
      </c>
      <c r="E736" s="3">
        <v>374417</v>
      </c>
      <c r="F736" s="3">
        <v>30612</v>
      </c>
      <c r="G736" s="10">
        <f t="shared" si="15"/>
        <v>12231.053181758787</v>
      </c>
    </row>
    <row r="737" spans="1:7" x14ac:dyDescent="0.25">
      <c r="A737" s="2" t="s">
        <v>17</v>
      </c>
      <c r="B737" s="2" t="s">
        <v>6</v>
      </c>
      <c r="C737" s="2" t="s">
        <v>51</v>
      </c>
      <c r="D737" s="2" t="s">
        <v>57</v>
      </c>
      <c r="E737" s="3">
        <v>377881</v>
      </c>
      <c r="F737" s="3">
        <v>27451</v>
      </c>
      <c r="G737" s="10">
        <f t="shared" si="15"/>
        <v>13765.655167389166</v>
      </c>
    </row>
    <row r="738" spans="1:7" x14ac:dyDescent="0.25">
      <c r="A738" s="2" t="s">
        <v>18</v>
      </c>
      <c r="B738" s="2" t="s">
        <v>6</v>
      </c>
      <c r="C738" s="2" t="s">
        <v>51</v>
      </c>
      <c r="D738" s="2" t="s">
        <v>57</v>
      </c>
      <c r="E738" s="3">
        <v>412256</v>
      </c>
      <c r="F738" s="3">
        <v>30460</v>
      </c>
      <c r="G738" s="10">
        <f t="shared" si="15"/>
        <v>13534.340118187787</v>
      </c>
    </row>
    <row r="739" spans="1:7" x14ac:dyDescent="0.25">
      <c r="A739" s="2" t="s">
        <v>19</v>
      </c>
      <c r="B739" s="2" t="s">
        <v>6</v>
      </c>
      <c r="C739" s="2" t="s">
        <v>51</v>
      </c>
      <c r="D739" s="2" t="s">
        <v>57</v>
      </c>
      <c r="E739" s="3">
        <v>382561</v>
      </c>
      <c r="F739" s="3">
        <v>23186</v>
      </c>
      <c r="G739" s="10">
        <f t="shared" si="15"/>
        <v>16499.654964202535</v>
      </c>
    </row>
    <row r="740" spans="1:7" x14ac:dyDescent="0.25">
      <c r="A740" s="2" t="s">
        <v>20</v>
      </c>
      <c r="B740" s="2" t="s">
        <v>6</v>
      </c>
      <c r="C740" s="2" t="s">
        <v>51</v>
      </c>
      <c r="D740" s="2" t="s">
        <v>57</v>
      </c>
      <c r="E740" s="3">
        <v>384445</v>
      </c>
      <c r="F740" s="3">
        <v>39793</v>
      </c>
      <c r="G740" s="10">
        <f t="shared" si="15"/>
        <v>9661.1213027416889</v>
      </c>
    </row>
    <row r="741" spans="1:7" x14ac:dyDescent="0.25">
      <c r="A741" s="2" t="s">
        <v>21</v>
      </c>
      <c r="B741" s="2" t="s">
        <v>6</v>
      </c>
      <c r="C741" s="2" t="s">
        <v>51</v>
      </c>
      <c r="D741" s="2" t="s">
        <v>57</v>
      </c>
      <c r="E741" s="3">
        <v>399748</v>
      </c>
      <c r="F741" s="3">
        <v>24354</v>
      </c>
      <c r="G741" s="10">
        <f t="shared" si="15"/>
        <v>16414.059292108072</v>
      </c>
    </row>
    <row r="742" spans="1:7" x14ac:dyDescent="0.25">
      <c r="A742" s="2" t="s">
        <v>22</v>
      </c>
      <c r="B742" s="2" t="s">
        <v>6</v>
      </c>
      <c r="C742" s="2" t="s">
        <v>51</v>
      </c>
      <c r="D742" s="2" t="s">
        <v>57</v>
      </c>
      <c r="E742" s="3">
        <v>437729</v>
      </c>
      <c r="F742" s="3">
        <v>26415</v>
      </c>
      <c r="G742" s="10">
        <f t="shared" si="15"/>
        <v>16571.2284686731</v>
      </c>
    </row>
    <row r="743" spans="1:7" x14ac:dyDescent="0.25">
      <c r="A743" s="2" t="s">
        <v>23</v>
      </c>
      <c r="B743" s="2" t="s">
        <v>6</v>
      </c>
      <c r="C743" s="2" t="s">
        <v>51</v>
      </c>
      <c r="D743" s="2" t="s">
        <v>57</v>
      </c>
      <c r="E743" s="3">
        <v>565518</v>
      </c>
      <c r="F743" s="3">
        <v>40102</v>
      </c>
      <c r="G743" s="10">
        <f t="shared" si="15"/>
        <v>14101.989925689491</v>
      </c>
    </row>
    <row r="744" spans="1:7" x14ac:dyDescent="0.25">
      <c r="A744" s="2" t="s">
        <v>24</v>
      </c>
      <c r="B744" s="2" t="s">
        <v>6</v>
      </c>
      <c r="C744" s="2" t="s">
        <v>51</v>
      </c>
      <c r="D744" s="2" t="s">
        <v>57</v>
      </c>
      <c r="E744" s="3">
        <v>376567</v>
      </c>
      <c r="F744" s="3">
        <v>25314</v>
      </c>
      <c r="G744" s="10">
        <f t="shared" si="15"/>
        <v>14875.839456427273</v>
      </c>
    </row>
    <row r="745" spans="1:7" x14ac:dyDescent="0.25">
      <c r="A745" s="2" t="s">
        <v>25</v>
      </c>
      <c r="B745" s="2" t="s">
        <v>6</v>
      </c>
      <c r="C745" s="2" t="s">
        <v>51</v>
      </c>
      <c r="D745" s="2" t="s">
        <v>57</v>
      </c>
      <c r="E745" s="3">
        <v>504179</v>
      </c>
      <c r="F745" s="3">
        <v>33954</v>
      </c>
      <c r="G745" s="10">
        <f t="shared" si="15"/>
        <v>14848.883783942982</v>
      </c>
    </row>
    <row r="746" spans="1:7" x14ac:dyDescent="0.25">
      <c r="A746" s="2" t="s">
        <v>26</v>
      </c>
      <c r="B746" s="2" t="s">
        <v>6</v>
      </c>
      <c r="C746" s="2" t="s">
        <v>51</v>
      </c>
      <c r="D746" s="2" t="s">
        <v>57</v>
      </c>
      <c r="E746" s="3">
        <v>429296</v>
      </c>
      <c r="F746" s="3">
        <v>30402</v>
      </c>
      <c r="G746" s="10">
        <f t="shared" si="15"/>
        <v>14120.649957239655</v>
      </c>
    </row>
    <row r="747" spans="1:7" x14ac:dyDescent="0.25">
      <c r="A747" s="2" t="s">
        <v>130</v>
      </c>
      <c r="B747" s="2" t="s">
        <v>6</v>
      </c>
      <c r="C747" s="2" t="s">
        <v>51</v>
      </c>
      <c r="D747" s="2" t="s">
        <v>57</v>
      </c>
      <c r="E747" s="3">
        <v>393042</v>
      </c>
      <c r="F747" s="3">
        <v>31401</v>
      </c>
      <c r="G747" s="10">
        <f t="shared" si="15"/>
        <v>12516.8625203019</v>
      </c>
    </row>
    <row r="748" spans="1:7" x14ac:dyDescent="0.25">
      <c r="A748" s="2" t="s">
        <v>131</v>
      </c>
      <c r="B748" s="2" t="s">
        <v>6</v>
      </c>
      <c r="C748" s="2" t="s">
        <v>51</v>
      </c>
      <c r="D748" s="2" t="s">
        <v>57</v>
      </c>
      <c r="E748" s="3">
        <v>374378</v>
      </c>
      <c r="F748" s="3">
        <v>29606</v>
      </c>
      <c r="G748" s="10">
        <f t="shared" si="15"/>
        <v>12645.342160372897</v>
      </c>
    </row>
    <row r="749" spans="1:7" x14ac:dyDescent="0.25">
      <c r="A749" s="2" t="s">
        <v>132</v>
      </c>
      <c r="B749" s="2" t="s">
        <v>6</v>
      </c>
      <c r="C749" s="2" t="s">
        <v>51</v>
      </c>
      <c r="D749" s="2" t="s">
        <v>57</v>
      </c>
      <c r="E749" s="3">
        <v>273476</v>
      </c>
      <c r="F749" s="3">
        <v>22413</v>
      </c>
      <c r="G749" s="10">
        <f t="shared" si="15"/>
        <v>12201.668674430019</v>
      </c>
    </row>
    <row r="750" spans="1:7" x14ac:dyDescent="0.25">
      <c r="A750" s="2" t="s">
        <v>133</v>
      </c>
      <c r="B750" s="2" t="s">
        <v>6</v>
      </c>
      <c r="C750" s="2" t="s">
        <v>51</v>
      </c>
      <c r="D750" s="2" t="s">
        <v>57</v>
      </c>
      <c r="E750" s="3">
        <v>365009</v>
      </c>
      <c r="F750" s="3">
        <v>20290</v>
      </c>
      <c r="G750" s="10">
        <f t="shared" si="15"/>
        <v>17989.600788565796</v>
      </c>
    </row>
    <row r="751" spans="1:7" x14ac:dyDescent="0.25">
      <c r="A751" s="2" t="s">
        <v>135</v>
      </c>
      <c r="B751" s="2" t="s">
        <v>6</v>
      </c>
      <c r="C751" s="2" t="s">
        <v>51</v>
      </c>
      <c r="D751" s="2" t="s">
        <v>57</v>
      </c>
      <c r="E751" s="3">
        <v>324435.51</v>
      </c>
      <c r="F751" s="3">
        <v>25246</v>
      </c>
      <c r="G751" s="10">
        <f t="shared" si="15"/>
        <v>12850.966885843301</v>
      </c>
    </row>
    <row r="752" spans="1:7" x14ac:dyDescent="0.25">
      <c r="A752" s="2" t="s">
        <v>136</v>
      </c>
      <c r="B752" s="2" t="s">
        <v>6</v>
      </c>
      <c r="C752" s="2" t="s">
        <v>51</v>
      </c>
      <c r="D752" s="2" t="s">
        <v>57</v>
      </c>
      <c r="E752" s="3">
        <v>341525.34</v>
      </c>
      <c r="F752" s="3">
        <v>25164</v>
      </c>
      <c r="G752" s="10">
        <f t="shared" si="15"/>
        <v>13571.981402002863</v>
      </c>
    </row>
    <row r="753" spans="1:7" x14ac:dyDescent="0.25">
      <c r="A753" s="2" t="s">
        <v>137</v>
      </c>
      <c r="B753" s="2" t="s">
        <v>6</v>
      </c>
      <c r="C753" s="2" t="s">
        <v>51</v>
      </c>
      <c r="D753" s="2" t="s">
        <v>57</v>
      </c>
      <c r="E753" s="3">
        <v>365286</v>
      </c>
      <c r="F753" s="3">
        <v>27140</v>
      </c>
      <c r="G753" s="10">
        <f t="shared" si="15"/>
        <v>13459.322033898305</v>
      </c>
    </row>
    <row r="754" spans="1:7" x14ac:dyDescent="0.25">
      <c r="A754" s="2" t="s">
        <v>140</v>
      </c>
      <c r="B754" s="2" t="s">
        <v>6</v>
      </c>
      <c r="C754" s="2" t="s">
        <v>51</v>
      </c>
      <c r="D754" s="2" t="s">
        <v>57</v>
      </c>
      <c r="E754" s="3">
        <v>320984</v>
      </c>
      <c r="F754" s="3">
        <v>23040</v>
      </c>
      <c r="G754" s="10">
        <f t="shared" si="15"/>
        <v>13931.597222222223</v>
      </c>
    </row>
    <row r="755" spans="1:7" x14ac:dyDescent="0.25">
      <c r="A755" s="2" t="s">
        <v>143</v>
      </c>
      <c r="B755" s="2" t="s">
        <v>6</v>
      </c>
      <c r="C755" s="2" t="s">
        <v>51</v>
      </c>
      <c r="D755" s="2" t="s">
        <v>57</v>
      </c>
      <c r="E755" s="3">
        <v>315121</v>
      </c>
      <c r="F755" s="3">
        <v>22467</v>
      </c>
      <c r="G755" s="10">
        <f t="shared" si="15"/>
        <v>14025.949169893622</v>
      </c>
    </row>
    <row r="756" spans="1:7" x14ac:dyDescent="0.25">
      <c r="A756" s="2" t="s">
        <v>5</v>
      </c>
      <c r="B756" s="2" t="s">
        <v>6</v>
      </c>
      <c r="C756" s="2" t="s">
        <v>51</v>
      </c>
      <c r="D756" s="2" t="s">
        <v>58</v>
      </c>
      <c r="E756" s="3">
        <v>236580</v>
      </c>
      <c r="F756" s="3">
        <v>14124</v>
      </c>
      <c r="G756" s="10">
        <f t="shared" si="15"/>
        <v>16750.212404418013</v>
      </c>
    </row>
    <row r="757" spans="1:7" x14ac:dyDescent="0.25">
      <c r="A757" s="2" t="s">
        <v>9</v>
      </c>
      <c r="B757" s="2" t="s">
        <v>6</v>
      </c>
      <c r="C757" s="2" t="s">
        <v>51</v>
      </c>
      <c r="D757" s="2" t="s">
        <v>58</v>
      </c>
      <c r="E757" s="3">
        <v>310862</v>
      </c>
      <c r="F757" s="3">
        <v>14923</v>
      </c>
      <c r="G757" s="10">
        <f t="shared" si="15"/>
        <v>20831.066139516181</v>
      </c>
    </row>
    <row r="758" spans="1:7" x14ac:dyDescent="0.25">
      <c r="A758" s="2" t="s">
        <v>10</v>
      </c>
      <c r="B758" s="2" t="s">
        <v>6</v>
      </c>
      <c r="C758" s="2" t="s">
        <v>51</v>
      </c>
      <c r="D758" s="2" t="s">
        <v>58</v>
      </c>
      <c r="E758" s="3">
        <v>248508</v>
      </c>
      <c r="F758" s="3">
        <v>13771</v>
      </c>
      <c r="G758" s="10">
        <f t="shared" si="15"/>
        <v>18045.748311669449</v>
      </c>
    </row>
    <row r="759" spans="1:7" x14ac:dyDescent="0.25">
      <c r="A759" s="2" t="s">
        <v>11</v>
      </c>
      <c r="B759" s="2" t="s">
        <v>6</v>
      </c>
      <c r="C759" s="2" t="s">
        <v>51</v>
      </c>
      <c r="D759" s="2" t="s">
        <v>58</v>
      </c>
      <c r="E759" s="3">
        <v>149296</v>
      </c>
      <c r="F759" s="3">
        <v>9351</v>
      </c>
      <c r="G759" s="10">
        <f t="shared" si="15"/>
        <v>15965.779061062987</v>
      </c>
    </row>
    <row r="760" spans="1:7" x14ac:dyDescent="0.25">
      <c r="A760" s="2" t="s">
        <v>12</v>
      </c>
      <c r="B760" s="2" t="s">
        <v>6</v>
      </c>
      <c r="C760" s="2" t="s">
        <v>51</v>
      </c>
      <c r="D760" s="2" t="s">
        <v>58</v>
      </c>
      <c r="E760" s="3">
        <v>167921</v>
      </c>
      <c r="F760" s="3">
        <v>10057</v>
      </c>
      <c r="G760" s="10">
        <f t="shared" si="15"/>
        <v>16696.927513174902</v>
      </c>
    </row>
    <row r="761" spans="1:7" x14ac:dyDescent="0.25">
      <c r="A761" s="2" t="s">
        <v>13</v>
      </c>
      <c r="B761" s="2" t="s">
        <v>6</v>
      </c>
      <c r="C761" s="2" t="s">
        <v>51</v>
      </c>
      <c r="D761" s="2" t="s">
        <v>58</v>
      </c>
      <c r="E761" s="3">
        <v>205479</v>
      </c>
      <c r="F761" s="3">
        <v>12533</v>
      </c>
      <c r="G761" s="10">
        <f t="shared" si="15"/>
        <v>16395.037102050588</v>
      </c>
    </row>
    <row r="762" spans="1:7" x14ac:dyDescent="0.25">
      <c r="A762" s="2" t="s">
        <v>14</v>
      </c>
      <c r="B762" s="2" t="s">
        <v>6</v>
      </c>
      <c r="C762" s="2" t="s">
        <v>51</v>
      </c>
      <c r="D762" s="2" t="s">
        <v>58</v>
      </c>
      <c r="E762" s="3">
        <v>183981</v>
      </c>
      <c r="F762" s="3">
        <v>10855</v>
      </c>
      <c r="G762" s="10">
        <f t="shared" si="15"/>
        <v>16948.963611239062</v>
      </c>
    </row>
    <row r="763" spans="1:7" x14ac:dyDescent="0.25">
      <c r="A763" s="2" t="s">
        <v>15</v>
      </c>
      <c r="B763" s="2" t="s">
        <v>6</v>
      </c>
      <c r="C763" s="2" t="s">
        <v>51</v>
      </c>
      <c r="D763" s="2" t="s">
        <v>58</v>
      </c>
      <c r="E763" s="3">
        <v>257931</v>
      </c>
      <c r="F763" s="3">
        <v>15105</v>
      </c>
      <c r="G763" s="10">
        <f t="shared" si="15"/>
        <v>17075.868917576961</v>
      </c>
    </row>
    <row r="764" spans="1:7" x14ac:dyDescent="0.25">
      <c r="A764" s="2" t="s">
        <v>16</v>
      </c>
      <c r="B764" s="2" t="s">
        <v>6</v>
      </c>
      <c r="C764" s="2" t="s">
        <v>51</v>
      </c>
      <c r="D764" s="2" t="s">
        <v>58</v>
      </c>
      <c r="E764" s="3">
        <v>285721</v>
      </c>
      <c r="F764" s="3">
        <v>15637</v>
      </c>
      <c r="G764" s="10">
        <f t="shared" si="15"/>
        <v>18272.111018737611</v>
      </c>
    </row>
    <row r="765" spans="1:7" x14ac:dyDescent="0.25">
      <c r="A765" s="2" t="s">
        <v>17</v>
      </c>
      <c r="B765" s="2" t="s">
        <v>6</v>
      </c>
      <c r="C765" s="2" t="s">
        <v>51</v>
      </c>
      <c r="D765" s="2" t="s">
        <v>58</v>
      </c>
      <c r="E765" s="3">
        <v>150746</v>
      </c>
      <c r="F765" s="3">
        <v>8678</v>
      </c>
      <c r="G765" s="10">
        <f t="shared" si="15"/>
        <v>17371.053238073288</v>
      </c>
    </row>
    <row r="766" spans="1:7" x14ac:dyDescent="0.25">
      <c r="A766" s="2" t="s">
        <v>18</v>
      </c>
      <c r="B766" s="2" t="s">
        <v>6</v>
      </c>
      <c r="C766" s="2" t="s">
        <v>51</v>
      </c>
      <c r="D766" s="2" t="s">
        <v>58</v>
      </c>
      <c r="E766" s="3">
        <v>209149</v>
      </c>
      <c r="F766" s="3">
        <v>11281</v>
      </c>
      <c r="G766" s="10">
        <f t="shared" si="15"/>
        <v>18539.934402978459</v>
      </c>
    </row>
    <row r="767" spans="1:7" x14ac:dyDescent="0.25">
      <c r="A767" s="2" t="s">
        <v>19</v>
      </c>
      <c r="B767" s="2" t="s">
        <v>6</v>
      </c>
      <c r="C767" s="2" t="s">
        <v>51</v>
      </c>
      <c r="D767" s="2" t="s">
        <v>58</v>
      </c>
      <c r="E767" s="3">
        <v>171580</v>
      </c>
      <c r="F767" s="3">
        <v>8981</v>
      </c>
      <c r="G767" s="10">
        <f t="shared" si="15"/>
        <v>19104.776750918605</v>
      </c>
    </row>
    <row r="768" spans="1:7" x14ac:dyDescent="0.25">
      <c r="A768" s="2" t="s">
        <v>20</v>
      </c>
      <c r="B768" s="2" t="s">
        <v>6</v>
      </c>
      <c r="C768" s="2" t="s">
        <v>51</v>
      </c>
      <c r="D768" s="2" t="s">
        <v>58</v>
      </c>
      <c r="E768" s="3">
        <v>189355</v>
      </c>
      <c r="F768" s="3">
        <v>12422</v>
      </c>
      <c r="G768" s="10">
        <f t="shared" si="15"/>
        <v>15243.5195620673</v>
      </c>
    </row>
    <row r="769" spans="1:7" x14ac:dyDescent="0.25">
      <c r="A769" s="2" t="s">
        <v>21</v>
      </c>
      <c r="B769" s="2" t="s">
        <v>6</v>
      </c>
      <c r="C769" s="2" t="s">
        <v>51</v>
      </c>
      <c r="D769" s="2" t="s">
        <v>58</v>
      </c>
      <c r="E769" s="3">
        <v>187884</v>
      </c>
      <c r="F769" s="3">
        <v>12069</v>
      </c>
      <c r="G769" s="10">
        <f t="shared" si="15"/>
        <v>15567.486950037284</v>
      </c>
    </row>
    <row r="770" spans="1:7" x14ac:dyDescent="0.25">
      <c r="A770" s="2" t="s">
        <v>22</v>
      </c>
      <c r="B770" s="2" t="s">
        <v>6</v>
      </c>
      <c r="C770" s="2" t="s">
        <v>51</v>
      </c>
      <c r="D770" s="2" t="s">
        <v>58</v>
      </c>
      <c r="E770" s="3">
        <v>502339</v>
      </c>
      <c r="F770" s="3">
        <v>26485</v>
      </c>
      <c r="G770" s="10">
        <f t="shared" si="15"/>
        <v>18966.924674343969</v>
      </c>
    </row>
    <row r="771" spans="1:7" x14ac:dyDescent="0.25">
      <c r="A771" s="2" t="s">
        <v>23</v>
      </c>
      <c r="B771" s="2" t="s">
        <v>6</v>
      </c>
      <c r="C771" s="2" t="s">
        <v>51</v>
      </c>
      <c r="D771" s="2" t="s">
        <v>58</v>
      </c>
      <c r="E771" s="3">
        <v>321876</v>
      </c>
      <c r="F771" s="3">
        <v>15903</v>
      </c>
      <c r="G771" s="10">
        <f t="shared" si="15"/>
        <v>20239.954725523487</v>
      </c>
    </row>
    <row r="772" spans="1:7" x14ac:dyDescent="0.25">
      <c r="A772" s="2" t="s">
        <v>24</v>
      </c>
      <c r="B772" s="2" t="s">
        <v>6</v>
      </c>
      <c r="C772" s="2" t="s">
        <v>51</v>
      </c>
      <c r="D772" s="2" t="s">
        <v>58</v>
      </c>
      <c r="E772" s="3">
        <v>175539</v>
      </c>
      <c r="F772" s="3">
        <v>8312</v>
      </c>
      <c r="G772" s="10">
        <f t="shared" si="15"/>
        <v>21118.743984600576</v>
      </c>
    </row>
    <row r="773" spans="1:7" x14ac:dyDescent="0.25">
      <c r="A773" s="2" t="s">
        <v>25</v>
      </c>
      <c r="B773" s="2" t="s">
        <v>6</v>
      </c>
      <c r="C773" s="2" t="s">
        <v>51</v>
      </c>
      <c r="D773" s="2" t="s">
        <v>58</v>
      </c>
      <c r="E773" s="3">
        <v>324921</v>
      </c>
      <c r="F773" s="3">
        <v>16681</v>
      </c>
      <c r="G773" s="10">
        <f t="shared" si="15"/>
        <v>19478.508482704874</v>
      </c>
    </row>
    <row r="774" spans="1:7" x14ac:dyDescent="0.25">
      <c r="A774" s="2" t="s">
        <v>26</v>
      </c>
      <c r="B774" s="2" t="s">
        <v>6</v>
      </c>
      <c r="C774" s="2" t="s">
        <v>51</v>
      </c>
      <c r="D774" s="2" t="s">
        <v>58</v>
      </c>
      <c r="E774" s="3">
        <v>256661</v>
      </c>
      <c r="F774" s="3">
        <v>12570</v>
      </c>
      <c r="G774" s="10">
        <f t="shared" si="15"/>
        <v>20418.536197295147</v>
      </c>
    </row>
    <row r="775" spans="1:7" x14ac:dyDescent="0.25">
      <c r="A775" s="2" t="s">
        <v>130</v>
      </c>
      <c r="B775" s="2" t="s">
        <v>6</v>
      </c>
      <c r="C775" s="2" t="s">
        <v>51</v>
      </c>
      <c r="D775" s="2" t="s">
        <v>58</v>
      </c>
      <c r="E775" s="3">
        <v>184307</v>
      </c>
      <c r="F775" s="3">
        <v>9474</v>
      </c>
      <c r="G775" s="10">
        <f t="shared" si="15"/>
        <v>19453.979311800718</v>
      </c>
    </row>
    <row r="776" spans="1:7" x14ac:dyDescent="0.25">
      <c r="A776" s="2" t="s">
        <v>131</v>
      </c>
      <c r="B776" s="2" t="s">
        <v>6</v>
      </c>
      <c r="C776" s="2" t="s">
        <v>51</v>
      </c>
      <c r="D776" s="2" t="s">
        <v>58</v>
      </c>
      <c r="E776" s="3">
        <v>136143</v>
      </c>
      <c r="F776" s="3">
        <v>6880</v>
      </c>
      <c r="G776" s="10">
        <f t="shared" si="15"/>
        <v>19788.226744186049</v>
      </c>
    </row>
    <row r="777" spans="1:7" x14ac:dyDescent="0.25">
      <c r="A777" s="2" t="s">
        <v>132</v>
      </c>
      <c r="B777" s="2" t="s">
        <v>6</v>
      </c>
      <c r="C777" s="2" t="s">
        <v>51</v>
      </c>
      <c r="D777" s="2" t="s">
        <v>58</v>
      </c>
      <c r="E777" s="3">
        <v>95951</v>
      </c>
      <c r="F777" s="3">
        <v>4191</v>
      </c>
      <c r="G777" s="10">
        <f t="shared" si="15"/>
        <v>22894.535910283943</v>
      </c>
    </row>
    <row r="778" spans="1:7" x14ac:dyDescent="0.25">
      <c r="A778" s="2" t="s">
        <v>133</v>
      </c>
      <c r="B778" s="2" t="s">
        <v>6</v>
      </c>
      <c r="C778" s="2" t="s">
        <v>51</v>
      </c>
      <c r="D778" s="2" t="s">
        <v>58</v>
      </c>
      <c r="E778" s="3">
        <v>184151</v>
      </c>
      <c r="F778" s="3">
        <v>7412</v>
      </c>
      <c r="G778" s="10">
        <f t="shared" si="15"/>
        <v>24844.981111710742</v>
      </c>
    </row>
    <row r="779" spans="1:7" x14ac:dyDescent="0.25">
      <c r="A779" s="2" t="s">
        <v>135</v>
      </c>
      <c r="B779" s="2" t="s">
        <v>6</v>
      </c>
      <c r="C779" s="2" t="s">
        <v>51</v>
      </c>
      <c r="D779" s="2" t="s">
        <v>58</v>
      </c>
      <c r="E779" s="3">
        <v>156628.95000000001</v>
      </c>
      <c r="F779" s="3">
        <v>7434</v>
      </c>
      <c r="G779" s="10">
        <f t="shared" ref="G779:G783" si="16">(E779/F779)*1000</f>
        <v>21069.269572235677</v>
      </c>
    </row>
    <row r="780" spans="1:7" x14ac:dyDescent="0.25">
      <c r="A780" s="2" t="s">
        <v>136</v>
      </c>
      <c r="B780" s="2" t="s">
        <v>6</v>
      </c>
      <c r="C780" s="2" t="s">
        <v>51</v>
      </c>
      <c r="D780" s="2" t="s">
        <v>58</v>
      </c>
      <c r="E780" s="3">
        <v>157166</v>
      </c>
      <c r="F780" s="3">
        <v>6832</v>
      </c>
      <c r="G780" s="10">
        <f t="shared" si="16"/>
        <v>23004.391100702578</v>
      </c>
    </row>
    <row r="781" spans="1:7" x14ac:dyDescent="0.25">
      <c r="A781" s="2" t="s">
        <v>137</v>
      </c>
      <c r="B781" s="2" t="s">
        <v>6</v>
      </c>
      <c r="C781" s="2" t="s">
        <v>51</v>
      </c>
      <c r="D781" s="2" t="s">
        <v>58</v>
      </c>
      <c r="E781" s="3">
        <v>171696</v>
      </c>
      <c r="F781" s="3">
        <v>8401</v>
      </c>
      <c r="G781" s="10">
        <f t="shared" si="16"/>
        <v>20437.566956314724</v>
      </c>
    </row>
    <row r="782" spans="1:7" x14ac:dyDescent="0.25">
      <c r="A782" s="2" t="s">
        <v>140</v>
      </c>
      <c r="B782" s="2" t="s">
        <v>6</v>
      </c>
      <c r="C782" s="2" t="s">
        <v>51</v>
      </c>
      <c r="D782" s="2" t="s">
        <v>58</v>
      </c>
      <c r="E782" s="3">
        <v>151814</v>
      </c>
      <c r="F782" s="3">
        <v>8222</v>
      </c>
      <c r="G782" s="10">
        <f t="shared" si="16"/>
        <v>18464.363901727073</v>
      </c>
    </row>
    <row r="783" spans="1:7" x14ac:dyDescent="0.25">
      <c r="A783" s="2" t="s">
        <v>143</v>
      </c>
      <c r="B783" s="2" t="s">
        <v>6</v>
      </c>
      <c r="C783" s="2" t="s">
        <v>51</v>
      </c>
      <c r="D783" s="2" t="s">
        <v>58</v>
      </c>
      <c r="E783" s="3">
        <v>158359</v>
      </c>
      <c r="F783" s="3">
        <v>7762</v>
      </c>
      <c r="G783" s="10">
        <f t="shared" si="16"/>
        <v>20401.82942540582</v>
      </c>
    </row>
    <row r="784" spans="1:7" x14ac:dyDescent="0.25">
      <c r="A784" s="2" t="s">
        <v>5</v>
      </c>
      <c r="B784" s="2" t="s">
        <v>6</v>
      </c>
      <c r="C784" s="2" t="s">
        <v>51</v>
      </c>
      <c r="D784" s="2" t="s">
        <v>59</v>
      </c>
      <c r="E784" s="3">
        <v>189453</v>
      </c>
      <c r="F784" s="3">
        <v>61304</v>
      </c>
      <c r="G784" s="10">
        <f t="shared" si="15"/>
        <v>3090.3856192091871</v>
      </c>
    </row>
    <row r="785" spans="1:7" x14ac:dyDescent="0.25">
      <c r="A785" s="2" t="s">
        <v>9</v>
      </c>
      <c r="B785" s="2" t="s">
        <v>6</v>
      </c>
      <c r="C785" s="2" t="s">
        <v>51</v>
      </c>
      <c r="D785" s="2" t="s">
        <v>59</v>
      </c>
      <c r="E785" s="3">
        <v>615095</v>
      </c>
      <c r="F785" s="3">
        <v>65126</v>
      </c>
      <c r="G785" s="10">
        <f t="shared" si="15"/>
        <v>9444.6918281485123</v>
      </c>
    </row>
    <row r="786" spans="1:7" x14ac:dyDescent="0.25">
      <c r="A786" s="2" t="s">
        <v>10</v>
      </c>
      <c r="B786" s="2" t="s">
        <v>6</v>
      </c>
      <c r="C786" s="2" t="s">
        <v>51</v>
      </c>
      <c r="D786" s="2" t="s">
        <v>59</v>
      </c>
      <c r="E786" s="3">
        <v>605225</v>
      </c>
      <c r="F786" s="3">
        <v>63020</v>
      </c>
      <c r="G786" s="10">
        <f t="shared" si="15"/>
        <v>9603.6972389717539</v>
      </c>
    </row>
    <row r="787" spans="1:7" x14ac:dyDescent="0.25">
      <c r="A787" s="2" t="s">
        <v>11</v>
      </c>
      <c r="B787" s="2" t="s">
        <v>6</v>
      </c>
      <c r="C787" s="2" t="s">
        <v>51</v>
      </c>
      <c r="D787" s="2" t="s">
        <v>59</v>
      </c>
      <c r="E787" s="3">
        <v>847579</v>
      </c>
      <c r="F787" s="3">
        <v>65092</v>
      </c>
      <c r="G787" s="10">
        <f t="shared" si="15"/>
        <v>13021.246850611442</v>
      </c>
    </row>
    <row r="788" spans="1:7" x14ac:dyDescent="0.25">
      <c r="A788" s="2" t="s">
        <v>12</v>
      </c>
      <c r="B788" s="2" t="s">
        <v>6</v>
      </c>
      <c r="C788" s="2" t="s">
        <v>51</v>
      </c>
      <c r="D788" s="2" t="s">
        <v>59</v>
      </c>
      <c r="E788" s="3">
        <v>766704</v>
      </c>
      <c r="F788" s="3">
        <v>67125</v>
      </c>
      <c r="G788" s="10">
        <f t="shared" si="15"/>
        <v>11422.033519553073</v>
      </c>
    </row>
    <row r="789" spans="1:7" x14ac:dyDescent="0.25">
      <c r="A789" s="2" t="s">
        <v>13</v>
      </c>
      <c r="B789" s="2" t="s">
        <v>6</v>
      </c>
      <c r="C789" s="2" t="s">
        <v>51</v>
      </c>
      <c r="D789" s="2" t="s">
        <v>59</v>
      </c>
      <c r="E789" s="3">
        <v>460880</v>
      </c>
      <c r="F789" s="3">
        <v>47547</v>
      </c>
      <c r="G789" s="10">
        <f t="shared" si="15"/>
        <v>9693.1457294887168</v>
      </c>
    </row>
    <row r="790" spans="1:7" x14ac:dyDescent="0.25">
      <c r="A790" s="2" t="s">
        <v>14</v>
      </c>
      <c r="B790" s="2" t="s">
        <v>6</v>
      </c>
      <c r="C790" s="2" t="s">
        <v>51</v>
      </c>
      <c r="D790" s="2" t="s">
        <v>59</v>
      </c>
      <c r="E790" s="3">
        <v>438875</v>
      </c>
      <c r="F790" s="3">
        <v>46333</v>
      </c>
      <c r="G790" s="10">
        <f t="shared" si="15"/>
        <v>9472.1904474132898</v>
      </c>
    </row>
    <row r="791" spans="1:7" x14ac:dyDescent="0.25">
      <c r="A791" s="2" t="s">
        <v>15</v>
      </c>
      <c r="B791" s="2" t="s">
        <v>6</v>
      </c>
      <c r="C791" s="2" t="s">
        <v>51</v>
      </c>
      <c r="D791" s="2" t="s">
        <v>59</v>
      </c>
      <c r="E791" s="3">
        <v>426298</v>
      </c>
      <c r="F791" s="3">
        <v>45785</v>
      </c>
      <c r="G791" s="10">
        <f t="shared" si="15"/>
        <v>9310.8660041498315</v>
      </c>
    </row>
    <row r="792" spans="1:7" x14ac:dyDescent="0.25">
      <c r="A792" s="2" t="s">
        <v>16</v>
      </c>
      <c r="B792" s="2" t="s">
        <v>6</v>
      </c>
      <c r="C792" s="2" t="s">
        <v>51</v>
      </c>
      <c r="D792" s="2" t="s">
        <v>59</v>
      </c>
      <c r="E792" s="3">
        <v>491983</v>
      </c>
      <c r="F792" s="3">
        <v>55459</v>
      </c>
      <c r="G792" s="10">
        <f t="shared" si="15"/>
        <v>8871.1119926432148</v>
      </c>
    </row>
    <row r="793" spans="1:7" x14ac:dyDescent="0.25">
      <c r="A793" s="2" t="s">
        <v>17</v>
      </c>
      <c r="B793" s="2" t="s">
        <v>6</v>
      </c>
      <c r="C793" s="2" t="s">
        <v>51</v>
      </c>
      <c r="D793" s="2" t="s">
        <v>59</v>
      </c>
      <c r="E793" s="3">
        <v>335275</v>
      </c>
      <c r="F793" s="3">
        <v>47831</v>
      </c>
      <c r="G793" s="10">
        <f t="shared" si="15"/>
        <v>7009.5753799836921</v>
      </c>
    </row>
    <row r="794" spans="1:7" x14ac:dyDescent="0.25">
      <c r="A794" s="2" t="s">
        <v>18</v>
      </c>
      <c r="B794" s="2" t="s">
        <v>6</v>
      </c>
      <c r="C794" s="2" t="s">
        <v>51</v>
      </c>
      <c r="D794" s="2" t="s">
        <v>59</v>
      </c>
      <c r="E794" s="3">
        <v>306665</v>
      </c>
      <c r="F794" s="3">
        <v>33758</v>
      </c>
      <c r="G794" s="10">
        <f t="shared" si="15"/>
        <v>9084.2170744712366</v>
      </c>
    </row>
    <row r="795" spans="1:7" x14ac:dyDescent="0.25">
      <c r="A795" s="2" t="s">
        <v>19</v>
      </c>
      <c r="B795" s="2" t="s">
        <v>6</v>
      </c>
      <c r="C795" s="2" t="s">
        <v>51</v>
      </c>
      <c r="D795" s="2" t="s">
        <v>59</v>
      </c>
      <c r="E795" s="3">
        <v>486478</v>
      </c>
      <c r="F795" s="3">
        <v>54459</v>
      </c>
      <c r="G795" s="10">
        <f t="shared" si="15"/>
        <v>8932.9220147266751</v>
      </c>
    </row>
    <row r="796" spans="1:7" x14ac:dyDescent="0.25">
      <c r="A796" s="2" t="s">
        <v>20</v>
      </c>
      <c r="B796" s="2" t="s">
        <v>6</v>
      </c>
      <c r="C796" s="2" t="s">
        <v>51</v>
      </c>
      <c r="D796" s="2" t="s">
        <v>59</v>
      </c>
      <c r="E796" s="3">
        <v>399636</v>
      </c>
      <c r="F796" s="3">
        <v>61505</v>
      </c>
      <c r="G796" s="10">
        <f t="shared" si="15"/>
        <v>6497.6180798309078</v>
      </c>
    </row>
    <row r="797" spans="1:7" x14ac:dyDescent="0.25">
      <c r="A797" s="2" t="s">
        <v>21</v>
      </c>
      <c r="B797" s="2" t="s">
        <v>6</v>
      </c>
      <c r="C797" s="2" t="s">
        <v>51</v>
      </c>
      <c r="D797" s="2" t="s">
        <v>59</v>
      </c>
      <c r="E797" s="3">
        <v>316851</v>
      </c>
      <c r="F797" s="3">
        <v>49721</v>
      </c>
      <c r="G797" s="10">
        <f t="shared" si="15"/>
        <v>6372.5789907684884</v>
      </c>
    </row>
    <row r="798" spans="1:7" x14ac:dyDescent="0.25">
      <c r="A798" s="2" t="s">
        <v>22</v>
      </c>
      <c r="B798" s="2" t="s">
        <v>6</v>
      </c>
      <c r="C798" s="2" t="s">
        <v>51</v>
      </c>
      <c r="D798" s="2" t="s">
        <v>59</v>
      </c>
      <c r="E798" s="3">
        <v>304971</v>
      </c>
      <c r="F798" s="3">
        <v>41720</v>
      </c>
      <c r="G798" s="10">
        <f t="shared" si="15"/>
        <v>7309.9472674976032</v>
      </c>
    </row>
    <row r="799" spans="1:7" x14ac:dyDescent="0.25">
      <c r="A799" s="2" t="s">
        <v>23</v>
      </c>
      <c r="B799" s="2" t="s">
        <v>6</v>
      </c>
      <c r="C799" s="2" t="s">
        <v>51</v>
      </c>
      <c r="D799" s="2" t="s">
        <v>59</v>
      </c>
      <c r="E799" s="3">
        <v>343399</v>
      </c>
      <c r="F799" s="3">
        <v>35156</v>
      </c>
      <c r="G799" s="10">
        <f t="shared" si="15"/>
        <v>9767.8632381385833</v>
      </c>
    </row>
    <row r="800" spans="1:7" x14ac:dyDescent="0.25">
      <c r="A800" s="2" t="s">
        <v>24</v>
      </c>
      <c r="B800" s="2" t="s">
        <v>6</v>
      </c>
      <c r="C800" s="2" t="s">
        <v>51</v>
      </c>
      <c r="D800" s="2" t="s">
        <v>59</v>
      </c>
      <c r="E800" s="3">
        <v>530204</v>
      </c>
      <c r="F800" s="3">
        <v>47945</v>
      </c>
      <c r="G800" s="10">
        <f t="shared" si="15"/>
        <v>11058.587965376993</v>
      </c>
    </row>
    <row r="801" spans="1:7" x14ac:dyDescent="0.25">
      <c r="A801" s="2" t="s">
        <v>25</v>
      </c>
      <c r="B801" s="2" t="s">
        <v>6</v>
      </c>
      <c r="C801" s="2" t="s">
        <v>51</v>
      </c>
      <c r="D801" s="2" t="s">
        <v>59</v>
      </c>
      <c r="E801" s="3">
        <v>660666</v>
      </c>
      <c r="F801" s="3">
        <v>62708</v>
      </c>
      <c r="G801" s="10">
        <f t="shared" si="15"/>
        <v>10535.593544683294</v>
      </c>
    </row>
    <row r="802" spans="1:7" x14ac:dyDescent="0.25">
      <c r="A802" s="2" t="s">
        <v>26</v>
      </c>
      <c r="B802" s="2" t="s">
        <v>6</v>
      </c>
      <c r="C802" s="2" t="s">
        <v>51</v>
      </c>
      <c r="D802" s="2" t="s">
        <v>59</v>
      </c>
      <c r="E802" s="3">
        <v>649444</v>
      </c>
      <c r="F802" s="3">
        <v>58784</v>
      </c>
      <c r="G802" s="10">
        <f t="shared" si="15"/>
        <v>11047.972237343496</v>
      </c>
    </row>
    <row r="803" spans="1:7" x14ac:dyDescent="0.25">
      <c r="A803" s="2" t="s">
        <v>130</v>
      </c>
      <c r="B803" s="2" t="s">
        <v>6</v>
      </c>
      <c r="C803" s="2" t="s">
        <v>51</v>
      </c>
      <c r="D803" s="2" t="s">
        <v>59</v>
      </c>
      <c r="E803" s="3">
        <v>618545</v>
      </c>
      <c r="F803" s="3">
        <v>57502</v>
      </c>
      <c r="G803" s="10">
        <f t="shared" si="15"/>
        <v>10756.930193732393</v>
      </c>
    </row>
    <row r="804" spans="1:7" x14ac:dyDescent="0.25">
      <c r="A804" s="2" t="s">
        <v>131</v>
      </c>
      <c r="B804" s="2" t="s">
        <v>6</v>
      </c>
      <c r="C804" s="2" t="s">
        <v>51</v>
      </c>
      <c r="D804" s="2" t="s">
        <v>59</v>
      </c>
      <c r="E804" s="3">
        <v>695143</v>
      </c>
      <c r="F804" s="3">
        <v>63688</v>
      </c>
      <c r="G804" s="10">
        <f t="shared" si="15"/>
        <v>10914.819118201232</v>
      </c>
    </row>
    <row r="805" spans="1:7" x14ac:dyDescent="0.25">
      <c r="A805" s="2" t="s">
        <v>132</v>
      </c>
      <c r="B805" s="2" t="s">
        <v>6</v>
      </c>
      <c r="C805" s="2" t="s">
        <v>51</v>
      </c>
      <c r="D805" s="2" t="s">
        <v>59</v>
      </c>
      <c r="E805" s="3">
        <v>754121</v>
      </c>
      <c r="F805" s="3">
        <v>64028</v>
      </c>
      <c r="G805" s="10">
        <f t="shared" si="15"/>
        <v>11777.987755357031</v>
      </c>
    </row>
    <row r="806" spans="1:7" x14ac:dyDescent="0.25">
      <c r="A806" s="2" t="s">
        <v>133</v>
      </c>
      <c r="B806" s="2" t="s">
        <v>6</v>
      </c>
      <c r="C806" s="2" t="s">
        <v>51</v>
      </c>
      <c r="D806" s="2" t="s">
        <v>59</v>
      </c>
      <c r="E806" s="3">
        <v>742615</v>
      </c>
      <c r="F806" s="3">
        <v>64258</v>
      </c>
      <c r="G806" s="10">
        <f t="shared" si="15"/>
        <v>11556.771141336487</v>
      </c>
    </row>
    <row r="807" spans="1:7" x14ac:dyDescent="0.25">
      <c r="A807" s="2" t="s">
        <v>135</v>
      </c>
      <c r="B807" s="2" t="s">
        <v>6</v>
      </c>
      <c r="C807" s="2" t="s">
        <v>51</v>
      </c>
      <c r="D807" s="2" t="s">
        <v>59</v>
      </c>
      <c r="E807" s="3">
        <v>664095</v>
      </c>
      <c r="F807" s="3">
        <v>59627</v>
      </c>
      <c r="G807" s="10">
        <f t="shared" si="15"/>
        <v>11137.488050715281</v>
      </c>
    </row>
    <row r="808" spans="1:7" x14ac:dyDescent="0.25">
      <c r="A808" s="2" t="s">
        <v>136</v>
      </c>
      <c r="B808" s="2" t="s">
        <v>6</v>
      </c>
      <c r="C808" s="2" t="s">
        <v>51</v>
      </c>
      <c r="D808" s="2" t="s">
        <v>59</v>
      </c>
      <c r="E808" s="3">
        <v>728081</v>
      </c>
      <c r="F808" s="3">
        <v>56810</v>
      </c>
      <c r="G808" s="10">
        <f t="shared" si="15"/>
        <v>12816.071114240451</v>
      </c>
    </row>
    <row r="809" spans="1:7" x14ac:dyDescent="0.25">
      <c r="A809" s="2" t="s">
        <v>137</v>
      </c>
      <c r="B809" s="2" t="s">
        <v>6</v>
      </c>
      <c r="C809" s="2" t="s">
        <v>51</v>
      </c>
      <c r="D809" s="2" t="s">
        <v>59</v>
      </c>
      <c r="E809" s="3">
        <v>692782</v>
      </c>
      <c r="F809" s="3">
        <v>62074</v>
      </c>
      <c r="G809" s="10">
        <f t="shared" si="15"/>
        <v>11160.58253052808</v>
      </c>
    </row>
    <row r="810" spans="1:7" x14ac:dyDescent="0.25">
      <c r="A810" s="2" t="s">
        <v>140</v>
      </c>
      <c r="B810" s="2" t="s">
        <v>6</v>
      </c>
      <c r="C810" s="2" t="s">
        <v>51</v>
      </c>
      <c r="D810" s="2" t="s">
        <v>59</v>
      </c>
      <c r="E810" s="3">
        <v>622934</v>
      </c>
      <c r="F810" s="3">
        <v>60376</v>
      </c>
      <c r="G810" s="10">
        <f t="shared" si="15"/>
        <v>10317.576520471712</v>
      </c>
    </row>
    <row r="811" spans="1:7" x14ac:dyDescent="0.25">
      <c r="A811" s="2" t="s">
        <v>143</v>
      </c>
      <c r="B811" s="2" t="s">
        <v>6</v>
      </c>
      <c r="C811" s="2" t="s">
        <v>51</v>
      </c>
      <c r="D811" s="2" t="s">
        <v>59</v>
      </c>
      <c r="E811" s="3">
        <v>586315</v>
      </c>
      <c r="F811" s="3">
        <v>56130</v>
      </c>
      <c r="G811" s="10">
        <f t="shared" si="15"/>
        <v>10445.661856404775</v>
      </c>
    </row>
    <row r="812" spans="1:7" x14ac:dyDescent="0.25">
      <c r="A812" s="2" t="s">
        <v>5</v>
      </c>
      <c r="B812" s="2" t="s">
        <v>6</v>
      </c>
      <c r="C812" s="2" t="s">
        <v>51</v>
      </c>
      <c r="D812" s="2" t="s">
        <v>60</v>
      </c>
      <c r="E812" s="3">
        <v>504109</v>
      </c>
      <c r="F812" s="3">
        <v>9977</v>
      </c>
      <c r="G812" s="10">
        <f t="shared" si="15"/>
        <v>50527.112358424376</v>
      </c>
    </row>
    <row r="813" spans="1:7" x14ac:dyDescent="0.25">
      <c r="A813" s="2" t="s">
        <v>9</v>
      </c>
      <c r="B813" s="2" t="s">
        <v>6</v>
      </c>
      <c r="C813" s="2" t="s">
        <v>51</v>
      </c>
      <c r="D813" s="2" t="s">
        <v>60</v>
      </c>
      <c r="E813" s="3">
        <v>251184</v>
      </c>
      <c r="F813" s="3">
        <v>12250</v>
      </c>
      <c r="G813" s="10">
        <f t="shared" si="15"/>
        <v>20504.816326530614</v>
      </c>
    </row>
    <row r="814" spans="1:7" x14ac:dyDescent="0.25">
      <c r="A814" s="2" t="s">
        <v>10</v>
      </c>
      <c r="B814" s="2" t="s">
        <v>6</v>
      </c>
      <c r="C814" s="2" t="s">
        <v>51</v>
      </c>
      <c r="D814" s="2" t="s">
        <v>60</v>
      </c>
      <c r="E814" s="3">
        <v>298766</v>
      </c>
      <c r="F814" s="3">
        <v>14797</v>
      </c>
      <c r="G814" s="10">
        <f t="shared" si="15"/>
        <v>20190.984659052512</v>
      </c>
    </row>
    <row r="815" spans="1:7" x14ac:dyDescent="0.25">
      <c r="A815" s="2" t="s">
        <v>11</v>
      </c>
      <c r="B815" s="2" t="s">
        <v>6</v>
      </c>
      <c r="C815" s="2" t="s">
        <v>51</v>
      </c>
      <c r="D815" s="2" t="s">
        <v>60</v>
      </c>
      <c r="E815" s="3">
        <v>351078</v>
      </c>
      <c r="F815" s="3">
        <v>17056</v>
      </c>
      <c r="G815" s="10">
        <f t="shared" si="15"/>
        <v>20583.841463414632</v>
      </c>
    </row>
    <row r="816" spans="1:7" x14ac:dyDescent="0.25">
      <c r="A816" s="2" t="s">
        <v>12</v>
      </c>
      <c r="B816" s="2" t="s">
        <v>6</v>
      </c>
      <c r="C816" s="2" t="s">
        <v>51</v>
      </c>
      <c r="D816" s="2" t="s">
        <v>60</v>
      </c>
      <c r="E816" s="3">
        <v>300090</v>
      </c>
      <c r="F816" s="3">
        <v>14668</v>
      </c>
      <c r="G816" s="10">
        <f t="shared" si="15"/>
        <v>20458.821925279521</v>
      </c>
    </row>
    <row r="817" spans="1:7" x14ac:dyDescent="0.25">
      <c r="A817" s="2" t="s">
        <v>13</v>
      </c>
      <c r="B817" s="2" t="s">
        <v>6</v>
      </c>
      <c r="C817" s="2" t="s">
        <v>51</v>
      </c>
      <c r="D817" s="2" t="s">
        <v>60</v>
      </c>
      <c r="E817" s="3">
        <v>347297</v>
      </c>
      <c r="F817" s="3">
        <v>16365</v>
      </c>
      <c r="G817" s="10">
        <f t="shared" si="15"/>
        <v>21221.93706080049</v>
      </c>
    </row>
    <row r="818" spans="1:7" x14ac:dyDescent="0.25">
      <c r="A818" s="2" t="s">
        <v>14</v>
      </c>
      <c r="B818" s="2" t="s">
        <v>6</v>
      </c>
      <c r="C818" s="2" t="s">
        <v>51</v>
      </c>
      <c r="D818" s="2" t="s">
        <v>60</v>
      </c>
      <c r="E818" s="3">
        <v>340221</v>
      </c>
      <c r="F818" s="3">
        <v>16027</v>
      </c>
      <c r="G818" s="10">
        <f t="shared" si="15"/>
        <v>21227.990266425408</v>
      </c>
    </row>
    <row r="819" spans="1:7" x14ac:dyDescent="0.25">
      <c r="A819" s="2" t="s">
        <v>15</v>
      </c>
      <c r="B819" s="2" t="s">
        <v>6</v>
      </c>
      <c r="C819" s="2" t="s">
        <v>51</v>
      </c>
      <c r="D819" s="2" t="s">
        <v>60</v>
      </c>
      <c r="E819" s="3">
        <v>322768</v>
      </c>
      <c r="F819" s="3">
        <v>16252</v>
      </c>
      <c r="G819" s="10">
        <f t="shared" ref="G819:G909" si="17">(E819/F819)*1000</f>
        <v>19860.201821314298</v>
      </c>
    </row>
    <row r="820" spans="1:7" x14ac:dyDescent="0.25">
      <c r="A820" s="2" t="s">
        <v>16</v>
      </c>
      <c r="B820" s="2" t="s">
        <v>6</v>
      </c>
      <c r="C820" s="2" t="s">
        <v>51</v>
      </c>
      <c r="D820" s="2" t="s">
        <v>60</v>
      </c>
      <c r="E820" s="3">
        <v>349182</v>
      </c>
      <c r="F820" s="3">
        <v>17271</v>
      </c>
      <c r="G820" s="10">
        <f t="shared" si="17"/>
        <v>20217.821782178216</v>
      </c>
    </row>
    <row r="821" spans="1:7" x14ac:dyDescent="0.25">
      <c r="A821" s="2" t="s">
        <v>17</v>
      </c>
      <c r="B821" s="2" t="s">
        <v>6</v>
      </c>
      <c r="C821" s="2" t="s">
        <v>51</v>
      </c>
      <c r="D821" s="2" t="s">
        <v>60</v>
      </c>
      <c r="E821" s="3">
        <v>356879</v>
      </c>
      <c r="F821" s="3">
        <v>18756</v>
      </c>
      <c r="G821" s="10">
        <f t="shared" si="17"/>
        <v>19027.457880145023</v>
      </c>
    </row>
    <row r="822" spans="1:7" x14ac:dyDescent="0.25">
      <c r="A822" s="2" t="s">
        <v>18</v>
      </c>
      <c r="B822" s="2" t="s">
        <v>6</v>
      </c>
      <c r="C822" s="2" t="s">
        <v>51</v>
      </c>
      <c r="D822" s="2" t="s">
        <v>60</v>
      </c>
      <c r="E822" s="3">
        <v>369354</v>
      </c>
      <c r="F822" s="3">
        <v>18355</v>
      </c>
      <c r="G822" s="10">
        <f t="shared" si="17"/>
        <v>20122.800326886405</v>
      </c>
    </row>
    <row r="823" spans="1:7" x14ac:dyDescent="0.25">
      <c r="A823" s="2" t="s">
        <v>19</v>
      </c>
      <c r="B823" s="2" t="s">
        <v>6</v>
      </c>
      <c r="C823" s="2" t="s">
        <v>51</v>
      </c>
      <c r="D823" s="2" t="s">
        <v>60</v>
      </c>
      <c r="E823" s="3">
        <v>358796</v>
      </c>
      <c r="F823" s="3">
        <v>16683</v>
      </c>
      <c r="G823" s="10">
        <f t="shared" si="17"/>
        <v>21506.683450218788</v>
      </c>
    </row>
    <row r="824" spans="1:7" x14ac:dyDescent="0.25">
      <c r="A824" s="2" t="s">
        <v>20</v>
      </c>
      <c r="B824" s="2" t="s">
        <v>6</v>
      </c>
      <c r="C824" s="2" t="s">
        <v>51</v>
      </c>
      <c r="D824" s="2" t="s">
        <v>60</v>
      </c>
      <c r="E824" s="3">
        <v>365332</v>
      </c>
      <c r="F824" s="3">
        <v>25793</v>
      </c>
      <c r="G824" s="10">
        <f t="shared" si="17"/>
        <v>14163.997983949133</v>
      </c>
    </row>
    <row r="825" spans="1:7" x14ac:dyDescent="0.25">
      <c r="A825" s="2" t="s">
        <v>21</v>
      </c>
      <c r="B825" s="2" t="s">
        <v>6</v>
      </c>
      <c r="C825" s="2" t="s">
        <v>51</v>
      </c>
      <c r="D825" s="2" t="s">
        <v>60</v>
      </c>
      <c r="E825" s="3">
        <v>380179</v>
      </c>
      <c r="F825" s="3">
        <v>27878</v>
      </c>
      <c r="G825" s="10">
        <f t="shared" si="17"/>
        <v>13637.240835067079</v>
      </c>
    </row>
    <row r="826" spans="1:7" x14ac:dyDescent="0.25">
      <c r="A826" s="2" t="s">
        <v>22</v>
      </c>
      <c r="B826" s="2" t="s">
        <v>6</v>
      </c>
      <c r="C826" s="2" t="s">
        <v>51</v>
      </c>
      <c r="D826" s="2" t="s">
        <v>60</v>
      </c>
      <c r="E826" s="3">
        <v>429431</v>
      </c>
      <c r="F826" s="3">
        <v>22228</v>
      </c>
      <c r="G826" s="10">
        <f t="shared" si="17"/>
        <v>19319.371963289545</v>
      </c>
    </row>
    <row r="827" spans="1:7" x14ac:dyDescent="0.25">
      <c r="A827" s="2" t="s">
        <v>23</v>
      </c>
      <c r="B827" s="2" t="s">
        <v>6</v>
      </c>
      <c r="C827" s="2" t="s">
        <v>51</v>
      </c>
      <c r="D827" s="2" t="s">
        <v>60</v>
      </c>
      <c r="E827" s="3">
        <v>505410</v>
      </c>
      <c r="F827" s="3">
        <v>23592</v>
      </c>
      <c r="G827" s="10">
        <f t="shared" si="17"/>
        <v>21422.939979654122</v>
      </c>
    </row>
    <row r="828" spans="1:7" x14ac:dyDescent="0.25">
      <c r="A828" s="2" t="s">
        <v>24</v>
      </c>
      <c r="B828" s="2" t="s">
        <v>6</v>
      </c>
      <c r="C828" s="2" t="s">
        <v>51</v>
      </c>
      <c r="D828" s="2" t="s">
        <v>60</v>
      </c>
      <c r="E828" s="3">
        <v>462052</v>
      </c>
      <c r="F828" s="3">
        <v>22742</v>
      </c>
      <c r="G828" s="10">
        <f t="shared" si="17"/>
        <v>20317.122504617008</v>
      </c>
    </row>
    <row r="829" spans="1:7" x14ac:dyDescent="0.25">
      <c r="A829" s="2" t="s">
        <v>25</v>
      </c>
      <c r="B829" s="2" t="s">
        <v>6</v>
      </c>
      <c r="C829" s="2" t="s">
        <v>51</v>
      </c>
      <c r="D829" s="2" t="s">
        <v>60</v>
      </c>
      <c r="E829" s="3">
        <v>592468</v>
      </c>
      <c r="F829" s="3">
        <v>28447</v>
      </c>
      <c r="G829" s="10">
        <f t="shared" si="17"/>
        <v>20827.081941856784</v>
      </c>
    </row>
    <row r="830" spans="1:7" x14ac:dyDescent="0.25">
      <c r="A830" s="2" t="s">
        <v>26</v>
      </c>
      <c r="B830" s="2" t="s">
        <v>6</v>
      </c>
      <c r="C830" s="2" t="s">
        <v>51</v>
      </c>
      <c r="D830" s="2" t="s">
        <v>60</v>
      </c>
      <c r="E830" s="3">
        <v>522489</v>
      </c>
      <c r="F830" s="3">
        <v>20865</v>
      </c>
      <c r="G830" s="10">
        <f t="shared" si="17"/>
        <v>25041.409058231486</v>
      </c>
    </row>
    <row r="831" spans="1:7" x14ac:dyDescent="0.25">
      <c r="A831" s="2" t="s">
        <v>130</v>
      </c>
      <c r="B831" s="2" t="s">
        <v>6</v>
      </c>
      <c r="C831" s="2" t="s">
        <v>51</v>
      </c>
      <c r="D831" s="2" t="s">
        <v>60</v>
      </c>
      <c r="E831" s="3">
        <v>478202</v>
      </c>
      <c r="F831" s="3">
        <v>22265</v>
      </c>
      <c r="G831" s="10">
        <f t="shared" si="17"/>
        <v>21477.745340220074</v>
      </c>
    </row>
    <row r="832" spans="1:7" x14ac:dyDescent="0.25">
      <c r="A832" s="2" t="s">
        <v>131</v>
      </c>
      <c r="B832" s="2" t="s">
        <v>6</v>
      </c>
      <c r="C832" s="2" t="s">
        <v>51</v>
      </c>
      <c r="D832" s="2" t="s">
        <v>60</v>
      </c>
      <c r="E832" s="3">
        <v>472113</v>
      </c>
      <c r="F832" s="3">
        <v>22568</v>
      </c>
      <c r="G832" s="10">
        <f t="shared" si="17"/>
        <v>20919.576391350583</v>
      </c>
    </row>
    <row r="833" spans="1:7" x14ac:dyDescent="0.25">
      <c r="A833" s="2" t="s">
        <v>132</v>
      </c>
      <c r="B833" s="2" t="s">
        <v>6</v>
      </c>
      <c r="C833" s="2" t="s">
        <v>51</v>
      </c>
      <c r="D833" s="2" t="s">
        <v>60</v>
      </c>
      <c r="E833" s="3">
        <v>472984</v>
      </c>
      <c r="F833" s="3">
        <v>22479</v>
      </c>
      <c r="G833" s="10">
        <f t="shared" si="17"/>
        <v>21041.149517327285</v>
      </c>
    </row>
    <row r="834" spans="1:7" x14ac:dyDescent="0.25">
      <c r="A834" s="2" t="s">
        <v>133</v>
      </c>
      <c r="B834" s="2" t="s">
        <v>6</v>
      </c>
      <c r="C834" s="2" t="s">
        <v>51</v>
      </c>
      <c r="D834" s="2" t="s">
        <v>60</v>
      </c>
      <c r="E834" s="3">
        <v>471561</v>
      </c>
      <c r="F834" s="3">
        <v>22249</v>
      </c>
      <c r="G834" s="10">
        <f t="shared" si="17"/>
        <v>21194.70538001708</v>
      </c>
    </row>
    <row r="835" spans="1:7" x14ac:dyDescent="0.25">
      <c r="A835" s="2" t="s">
        <v>135</v>
      </c>
      <c r="B835" s="2" t="s">
        <v>6</v>
      </c>
      <c r="C835" s="2" t="s">
        <v>51</v>
      </c>
      <c r="D835" s="2" t="s">
        <v>60</v>
      </c>
      <c r="E835" s="3">
        <v>473015.83</v>
      </c>
      <c r="F835" s="3">
        <v>22411</v>
      </c>
      <c r="G835" s="10">
        <f t="shared" si="17"/>
        <v>21106.413368435144</v>
      </c>
    </row>
    <row r="836" spans="1:7" x14ac:dyDescent="0.25">
      <c r="A836" s="2" t="s">
        <v>136</v>
      </c>
      <c r="B836" s="2" t="s">
        <v>6</v>
      </c>
      <c r="C836" s="2" t="s">
        <v>51</v>
      </c>
      <c r="D836" s="2" t="s">
        <v>60</v>
      </c>
      <c r="E836" s="3">
        <v>468091</v>
      </c>
      <c r="F836" s="3">
        <v>19222</v>
      </c>
      <c r="G836" s="10">
        <f t="shared" si="17"/>
        <v>24351.836437415463</v>
      </c>
    </row>
    <row r="837" spans="1:7" x14ac:dyDescent="0.25">
      <c r="A837" s="2" t="s">
        <v>137</v>
      </c>
      <c r="B837" s="2" t="s">
        <v>6</v>
      </c>
      <c r="C837" s="2" t="s">
        <v>51</v>
      </c>
      <c r="D837" s="2" t="s">
        <v>60</v>
      </c>
      <c r="E837" s="3">
        <v>472400</v>
      </c>
      <c r="F837" s="3">
        <v>22326</v>
      </c>
      <c r="G837" s="10">
        <f t="shared" si="17"/>
        <v>21159.186598584613</v>
      </c>
    </row>
    <row r="838" spans="1:7" x14ac:dyDescent="0.25">
      <c r="A838" s="2" t="s">
        <v>140</v>
      </c>
      <c r="B838" s="2" t="s">
        <v>6</v>
      </c>
      <c r="C838" s="2" t="s">
        <v>51</v>
      </c>
      <c r="D838" s="2" t="s">
        <v>60</v>
      </c>
      <c r="E838" s="3">
        <v>467774</v>
      </c>
      <c r="F838" s="3">
        <v>22415</v>
      </c>
      <c r="G838" s="10">
        <f t="shared" si="17"/>
        <v>20868.793218826679</v>
      </c>
    </row>
    <row r="839" spans="1:7" x14ac:dyDescent="0.25">
      <c r="A839" s="2" t="s">
        <v>143</v>
      </c>
      <c r="B839" s="2" t="s">
        <v>6</v>
      </c>
      <c r="C839" s="2" t="s">
        <v>51</v>
      </c>
      <c r="D839" s="2" t="s">
        <v>60</v>
      </c>
      <c r="E839" s="3">
        <v>466466</v>
      </c>
      <c r="F839" s="3">
        <v>21812</v>
      </c>
      <c r="G839" s="10">
        <f t="shared" si="17"/>
        <v>21385.750962772785</v>
      </c>
    </row>
    <row r="840" spans="1:7" x14ac:dyDescent="0.25">
      <c r="A840" s="2" t="s">
        <v>5</v>
      </c>
      <c r="B840" s="2" t="s">
        <v>6</v>
      </c>
      <c r="C840" s="2" t="s">
        <v>51</v>
      </c>
      <c r="D840" s="2" t="s">
        <v>61</v>
      </c>
      <c r="E840" s="3">
        <v>11034</v>
      </c>
      <c r="F840" s="3">
        <v>853</v>
      </c>
      <c r="G840" s="10">
        <f t="shared" si="17"/>
        <v>12935.521688159437</v>
      </c>
    </row>
    <row r="841" spans="1:7" x14ac:dyDescent="0.25">
      <c r="A841" s="2" t="s">
        <v>9</v>
      </c>
      <c r="B841" s="2" t="s">
        <v>6</v>
      </c>
      <c r="C841" s="2" t="s">
        <v>51</v>
      </c>
      <c r="D841" s="2" t="s">
        <v>61</v>
      </c>
      <c r="E841" s="3">
        <v>10528</v>
      </c>
      <c r="F841" s="3">
        <v>834</v>
      </c>
      <c r="G841" s="10">
        <f t="shared" si="17"/>
        <v>12623.501199040767</v>
      </c>
    </row>
    <row r="842" spans="1:7" x14ac:dyDescent="0.25">
      <c r="A842" s="2" t="s">
        <v>10</v>
      </c>
      <c r="B842" s="2" t="s">
        <v>6</v>
      </c>
      <c r="C842" s="2" t="s">
        <v>51</v>
      </c>
      <c r="D842" s="2" t="s">
        <v>61</v>
      </c>
      <c r="E842" s="3">
        <v>11705</v>
      </c>
      <c r="F842" s="3">
        <v>807</v>
      </c>
      <c r="G842" s="10">
        <f t="shared" si="17"/>
        <v>14504.337050805452</v>
      </c>
    </row>
    <row r="843" spans="1:7" x14ac:dyDescent="0.25">
      <c r="A843" s="2" t="s">
        <v>11</v>
      </c>
      <c r="B843" s="2" t="s">
        <v>6</v>
      </c>
      <c r="C843" s="2" t="s">
        <v>51</v>
      </c>
      <c r="D843" s="2" t="s">
        <v>61</v>
      </c>
      <c r="E843" s="3">
        <v>12960</v>
      </c>
      <c r="F843" s="3">
        <v>800</v>
      </c>
      <c r="G843" s="10">
        <f t="shared" si="17"/>
        <v>16200</v>
      </c>
    </row>
    <row r="844" spans="1:7" x14ac:dyDescent="0.25">
      <c r="A844" s="2" t="s">
        <v>12</v>
      </c>
      <c r="B844" s="2" t="s">
        <v>6</v>
      </c>
      <c r="C844" s="2" t="s">
        <v>51</v>
      </c>
      <c r="D844" s="2" t="s">
        <v>61</v>
      </c>
      <c r="E844" s="3">
        <v>11328</v>
      </c>
      <c r="F844" s="3">
        <v>688</v>
      </c>
      <c r="G844" s="10">
        <f t="shared" si="17"/>
        <v>16465.116279069767</v>
      </c>
    </row>
    <row r="845" spans="1:7" x14ac:dyDescent="0.25">
      <c r="A845" s="2" t="s">
        <v>13</v>
      </c>
      <c r="B845" s="2" t="s">
        <v>6</v>
      </c>
      <c r="C845" s="2" t="s">
        <v>51</v>
      </c>
      <c r="D845" s="2" t="s">
        <v>61</v>
      </c>
      <c r="E845" s="3">
        <v>12901</v>
      </c>
      <c r="F845" s="3">
        <v>632</v>
      </c>
      <c r="G845" s="10">
        <f t="shared" si="17"/>
        <v>20412.974683544304</v>
      </c>
    </row>
    <row r="846" spans="1:7" x14ac:dyDescent="0.25">
      <c r="A846" s="2" t="s">
        <v>14</v>
      </c>
      <c r="B846" s="2" t="s">
        <v>6</v>
      </c>
      <c r="C846" s="2" t="s">
        <v>51</v>
      </c>
      <c r="D846" s="2" t="s">
        <v>61</v>
      </c>
      <c r="E846" s="3">
        <v>13636</v>
      </c>
      <c r="F846" s="3">
        <v>586</v>
      </c>
      <c r="G846" s="10">
        <f t="shared" si="17"/>
        <v>23269.624573378838</v>
      </c>
    </row>
    <row r="847" spans="1:7" x14ac:dyDescent="0.25">
      <c r="A847" s="2" t="s">
        <v>15</v>
      </c>
      <c r="B847" s="2" t="s">
        <v>6</v>
      </c>
      <c r="C847" s="2" t="s">
        <v>51</v>
      </c>
      <c r="D847" s="2" t="s">
        <v>61</v>
      </c>
      <c r="E847" s="3">
        <v>13500</v>
      </c>
      <c r="F847" s="3">
        <v>586</v>
      </c>
      <c r="G847" s="10">
        <f t="shared" si="17"/>
        <v>23037.54266211604</v>
      </c>
    </row>
    <row r="848" spans="1:7" x14ac:dyDescent="0.25">
      <c r="A848" s="2" t="s">
        <v>16</v>
      </c>
      <c r="B848" s="2" t="s">
        <v>6</v>
      </c>
      <c r="C848" s="2" t="s">
        <v>51</v>
      </c>
      <c r="D848" s="2" t="s">
        <v>61</v>
      </c>
      <c r="E848" s="3">
        <v>14575</v>
      </c>
      <c r="F848" s="3">
        <v>856</v>
      </c>
      <c r="G848" s="10">
        <f t="shared" si="17"/>
        <v>17026.869158878504</v>
      </c>
    </row>
    <row r="849" spans="1:7" x14ac:dyDescent="0.25">
      <c r="A849" s="2" t="s">
        <v>17</v>
      </c>
      <c r="B849" s="2" t="s">
        <v>6</v>
      </c>
      <c r="C849" s="2" t="s">
        <v>51</v>
      </c>
      <c r="D849" s="2" t="s">
        <v>61</v>
      </c>
      <c r="E849" s="3">
        <v>13137</v>
      </c>
      <c r="F849" s="3">
        <v>919</v>
      </c>
      <c r="G849" s="10">
        <f t="shared" si="17"/>
        <v>14294.885745375408</v>
      </c>
    </row>
    <row r="850" spans="1:7" x14ac:dyDescent="0.25">
      <c r="A850" s="2" t="s">
        <v>18</v>
      </c>
      <c r="B850" s="2" t="s">
        <v>6</v>
      </c>
      <c r="C850" s="2" t="s">
        <v>51</v>
      </c>
      <c r="D850" s="2" t="s">
        <v>61</v>
      </c>
      <c r="E850" s="3">
        <v>8379</v>
      </c>
      <c r="F850" s="3">
        <v>569</v>
      </c>
      <c r="G850" s="10">
        <f t="shared" si="17"/>
        <v>14725.834797891037</v>
      </c>
    </row>
    <row r="851" spans="1:7" x14ac:dyDescent="0.25">
      <c r="A851" s="2" t="s">
        <v>19</v>
      </c>
      <c r="B851" s="2" t="s">
        <v>6</v>
      </c>
      <c r="C851" s="2" t="s">
        <v>51</v>
      </c>
      <c r="D851" s="2" t="s">
        <v>61</v>
      </c>
      <c r="E851" s="3">
        <v>17000</v>
      </c>
      <c r="F851" s="3">
        <v>1390</v>
      </c>
      <c r="G851" s="10">
        <f t="shared" si="17"/>
        <v>12230.21582733813</v>
      </c>
    </row>
    <row r="852" spans="1:7" x14ac:dyDescent="0.25">
      <c r="A852" s="2" t="s">
        <v>20</v>
      </c>
      <c r="B852" s="2" t="s">
        <v>6</v>
      </c>
      <c r="C852" s="2" t="s">
        <v>51</v>
      </c>
      <c r="D852" s="2" t="s">
        <v>61</v>
      </c>
      <c r="E852" s="3">
        <v>13319</v>
      </c>
      <c r="F852" s="3">
        <v>1390</v>
      </c>
      <c r="G852" s="10">
        <f t="shared" si="17"/>
        <v>9582.0143884892077</v>
      </c>
    </row>
    <row r="853" spans="1:7" x14ac:dyDescent="0.25">
      <c r="A853" s="2" t="s">
        <v>21</v>
      </c>
      <c r="B853" s="2" t="s">
        <v>6</v>
      </c>
      <c r="C853" s="2" t="s">
        <v>51</v>
      </c>
      <c r="D853" s="2" t="s">
        <v>61</v>
      </c>
      <c r="E853" s="3">
        <v>13541</v>
      </c>
      <c r="F853" s="3">
        <v>1302</v>
      </c>
      <c r="G853" s="10">
        <f t="shared" si="17"/>
        <v>10400.15360983103</v>
      </c>
    </row>
    <row r="854" spans="1:7" x14ac:dyDescent="0.25">
      <c r="A854" s="2" t="s">
        <v>22</v>
      </c>
      <c r="B854" s="2" t="s">
        <v>6</v>
      </c>
      <c r="C854" s="2" t="s">
        <v>51</v>
      </c>
      <c r="D854" s="2" t="s">
        <v>61</v>
      </c>
      <c r="E854" s="3">
        <v>18009</v>
      </c>
      <c r="F854" s="3">
        <v>1725</v>
      </c>
      <c r="G854" s="10">
        <f t="shared" si="17"/>
        <v>10440</v>
      </c>
    </row>
    <row r="855" spans="1:7" x14ac:dyDescent="0.25">
      <c r="A855" s="2" t="s">
        <v>23</v>
      </c>
      <c r="B855" s="2" t="s">
        <v>6</v>
      </c>
      <c r="C855" s="2" t="s">
        <v>51</v>
      </c>
      <c r="D855" s="2" t="s">
        <v>61</v>
      </c>
      <c r="E855" s="3">
        <v>32765</v>
      </c>
      <c r="F855" s="3">
        <v>2133</v>
      </c>
      <c r="G855" s="10">
        <f t="shared" si="17"/>
        <v>15360.993905297702</v>
      </c>
    </row>
    <row r="856" spans="1:7" x14ac:dyDescent="0.25">
      <c r="A856" s="2" t="s">
        <v>24</v>
      </c>
      <c r="B856" s="2" t="s">
        <v>6</v>
      </c>
      <c r="C856" s="2" t="s">
        <v>51</v>
      </c>
      <c r="D856" s="2" t="s">
        <v>61</v>
      </c>
      <c r="E856" s="3">
        <v>19237</v>
      </c>
      <c r="F856" s="3">
        <v>1166</v>
      </c>
      <c r="G856" s="10">
        <f t="shared" si="17"/>
        <v>16498.284734133791</v>
      </c>
    </row>
    <row r="857" spans="1:7" x14ac:dyDescent="0.25">
      <c r="A857" s="2" t="s">
        <v>25</v>
      </c>
      <c r="B857" s="2" t="s">
        <v>6</v>
      </c>
      <c r="C857" s="2" t="s">
        <v>51</v>
      </c>
      <c r="D857" s="2" t="s">
        <v>61</v>
      </c>
      <c r="E857" s="3">
        <v>21919</v>
      </c>
      <c r="F857" s="3">
        <v>1360</v>
      </c>
      <c r="G857" s="10">
        <f t="shared" si="17"/>
        <v>16116.911764705883</v>
      </c>
    </row>
    <row r="858" spans="1:7" x14ac:dyDescent="0.25">
      <c r="A858" s="2" t="s">
        <v>26</v>
      </c>
      <c r="B858" s="2" t="s">
        <v>6</v>
      </c>
      <c r="C858" s="2" t="s">
        <v>51</v>
      </c>
      <c r="D858" s="2" t="s">
        <v>61</v>
      </c>
      <c r="E858" s="3">
        <v>20608</v>
      </c>
      <c r="F858" s="3">
        <v>1279</v>
      </c>
      <c r="G858" s="10">
        <f t="shared" si="17"/>
        <v>16112.587959343236</v>
      </c>
    </row>
    <row r="859" spans="1:7" x14ac:dyDescent="0.25">
      <c r="A859" s="2" t="s">
        <v>130</v>
      </c>
      <c r="B859" s="2" t="s">
        <v>6</v>
      </c>
      <c r="C859" s="2" t="s">
        <v>51</v>
      </c>
      <c r="D859" s="2" t="s">
        <v>61</v>
      </c>
      <c r="E859" s="3">
        <v>18955</v>
      </c>
      <c r="F859" s="3">
        <v>1248</v>
      </c>
      <c r="G859" s="10">
        <f t="shared" si="17"/>
        <v>15188.301282051283</v>
      </c>
    </row>
    <row r="860" spans="1:7" x14ac:dyDescent="0.25">
      <c r="A860" s="2" t="s">
        <v>131</v>
      </c>
      <c r="B860" s="2" t="s">
        <v>6</v>
      </c>
      <c r="C860" s="2" t="s">
        <v>51</v>
      </c>
      <c r="D860" s="2" t="s">
        <v>61</v>
      </c>
      <c r="E860" s="3">
        <v>20065</v>
      </c>
      <c r="F860" s="3">
        <v>1248</v>
      </c>
      <c r="G860" s="10">
        <f t="shared" si="17"/>
        <v>16077.724358974358</v>
      </c>
    </row>
    <row r="861" spans="1:7" x14ac:dyDescent="0.25">
      <c r="A861" s="2" t="s">
        <v>132</v>
      </c>
      <c r="B861" s="2" t="s">
        <v>6</v>
      </c>
      <c r="C861" s="2" t="s">
        <v>51</v>
      </c>
      <c r="D861" s="2" t="s">
        <v>61</v>
      </c>
      <c r="E861" s="3">
        <v>19749</v>
      </c>
      <c r="F861" s="3">
        <v>1248</v>
      </c>
      <c r="G861" s="10">
        <f t="shared" si="17"/>
        <v>15824.51923076923</v>
      </c>
    </row>
    <row r="862" spans="1:7" x14ac:dyDescent="0.25">
      <c r="A862" s="2" t="s">
        <v>133</v>
      </c>
      <c r="B862" s="2" t="s">
        <v>6</v>
      </c>
      <c r="C862" s="2" t="s">
        <v>51</v>
      </c>
      <c r="D862" s="2" t="s">
        <v>61</v>
      </c>
      <c r="E862" s="3">
        <v>20400</v>
      </c>
      <c r="F862" s="3">
        <v>1200</v>
      </c>
      <c r="G862" s="10">
        <f t="shared" si="17"/>
        <v>17000</v>
      </c>
    </row>
    <row r="863" spans="1:7" x14ac:dyDescent="0.25">
      <c r="A863" s="2" t="s">
        <v>135</v>
      </c>
      <c r="B863" s="2" t="s">
        <v>6</v>
      </c>
      <c r="C863" s="2" t="s">
        <v>51</v>
      </c>
      <c r="D863" s="2" t="s">
        <v>61</v>
      </c>
      <c r="E863" s="3">
        <v>19398.45</v>
      </c>
      <c r="F863" s="3">
        <v>1187</v>
      </c>
      <c r="G863" s="10">
        <f t="shared" si="17"/>
        <v>16342.417860151641</v>
      </c>
    </row>
    <row r="864" spans="1:7" x14ac:dyDescent="0.25">
      <c r="A864" s="2" t="s">
        <v>136</v>
      </c>
      <c r="B864" s="2" t="s">
        <v>6</v>
      </c>
      <c r="C864" s="2" t="s">
        <v>51</v>
      </c>
      <c r="D864" s="2" t="s">
        <v>61</v>
      </c>
      <c r="E864" s="3">
        <v>19139</v>
      </c>
      <c r="F864" s="3">
        <v>1007</v>
      </c>
      <c r="G864" s="10">
        <f t="shared" si="17"/>
        <v>19005.958291956304</v>
      </c>
    </row>
    <row r="865" spans="1:7" x14ac:dyDescent="0.25">
      <c r="A865" s="2" t="s">
        <v>137</v>
      </c>
      <c r="B865" s="2" t="s">
        <v>6</v>
      </c>
      <c r="C865" s="2" t="s">
        <v>51</v>
      </c>
      <c r="D865" s="2" t="s">
        <v>61</v>
      </c>
      <c r="E865" s="3">
        <v>19366</v>
      </c>
      <c r="F865" s="3">
        <v>1211</v>
      </c>
      <c r="G865" s="10">
        <f t="shared" si="17"/>
        <v>15991.742361684559</v>
      </c>
    </row>
    <row r="866" spans="1:7" x14ac:dyDescent="0.25">
      <c r="A866" s="2" t="s">
        <v>140</v>
      </c>
      <c r="B866" s="2" t="s">
        <v>6</v>
      </c>
      <c r="C866" s="2" t="s">
        <v>51</v>
      </c>
      <c r="D866" s="2" t="s">
        <v>61</v>
      </c>
      <c r="E866" s="3">
        <v>21872</v>
      </c>
      <c r="F866" s="3">
        <v>1293</v>
      </c>
      <c r="G866" s="10">
        <f t="shared" si="17"/>
        <v>16915.699922660478</v>
      </c>
    </row>
    <row r="867" spans="1:7" x14ac:dyDescent="0.25">
      <c r="A867" s="2" t="s">
        <v>143</v>
      </c>
      <c r="B867" s="2" t="s">
        <v>6</v>
      </c>
      <c r="C867" s="2" t="s">
        <v>51</v>
      </c>
      <c r="D867" s="2" t="s">
        <v>61</v>
      </c>
      <c r="E867" s="3">
        <v>21747</v>
      </c>
      <c r="F867" s="3">
        <v>1263</v>
      </c>
      <c r="G867" s="10">
        <f t="shared" si="17"/>
        <v>17218.527315914489</v>
      </c>
    </row>
    <row r="868" spans="1:7" x14ac:dyDescent="0.25">
      <c r="A868" s="2" t="s">
        <v>5</v>
      </c>
      <c r="B868" s="2" t="s">
        <v>6</v>
      </c>
      <c r="C868" s="2" t="s">
        <v>51</v>
      </c>
      <c r="D868" s="2" t="s">
        <v>62</v>
      </c>
      <c r="E868" s="3">
        <v>91502</v>
      </c>
      <c r="F868" s="3">
        <v>14094</v>
      </c>
      <c r="G868" s="10">
        <f t="shared" si="17"/>
        <v>6492.2662125727265</v>
      </c>
    </row>
    <row r="869" spans="1:7" x14ac:dyDescent="0.25">
      <c r="A869" s="2" t="s">
        <v>9</v>
      </c>
      <c r="B869" s="2" t="s">
        <v>6</v>
      </c>
      <c r="C869" s="2" t="s">
        <v>51</v>
      </c>
      <c r="D869" s="2" t="s">
        <v>62</v>
      </c>
      <c r="E869" s="3">
        <v>94320</v>
      </c>
      <c r="F869" s="3">
        <v>25619</v>
      </c>
      <c r="G869" s="10">
        <f t="shared" si="17"/>
        <v>3681.6425309340725</v>
      </c>
    </row>
    <row r="870" spans="1:7" x14ac:dyDescent="0.25">
      <c r="A870" s="2" t="s">
        <v>10</v>
      </c>
      <c r="B870" s="2" t="s">
        <v>6</v>
      </c>
      <c r="C870" s="2" t="s">
        <v>51</v>
      </c>
      <c r="D870" s="2" t="s">
        <v>62</v>
      </c>
      <c r="E870" s="3">
        <v>102120</v>
      </c>
      <c r="F870" s="3">
        <v>23797</v>
      </c>
      <c r="G870" s="10">
        <f t="shared" si="17"/>
        <v>4291.2972223389497</v>
      </c>
    </row>
    <row r="871" spans="1:7" x14ac:dyDescent="0.25">
      <c r="A871" s="2" t="s">
        <v>11</v>
      </c>
      <c r="B871" s="2" t="s">
        <v>6</v>
      </c>
      <c r="C871" s="2" t="s">
        <v>51</v>
      </c>
      <c r="D871" s="2" t="s">
        <v>62</v>
      </c>
      <c r="E871" s="3">
        <v>385989</v>
      </c>
      <c r="F871" s="3">
        <v>28674</v>
      </c>
      <c r="G871" s="10">
        <f t="shared" si="17"/>
        <v>13461.288972588407</v>
      </c>
    </row>
    <row r="872" spans="1:7" x14ac:dyDescent="0.25">
      <c r="A872" s="2" t="s">
        <v>12</v>
      </c>
      <c r="B872" s="2" t="s">
        <v>6</v>
      </c>
      <c r="C872" s="2" t="s">
        <v>51</v>
      </c>
      <c r="D872" s="2" t="s">
        <v>62</v>
      </c>
      <c r="E872" s="3">
        <v>430882</v>
      </c>
      <c r="F872" s="3">
        <v>35273</v>
      </c>
      <c r="G872" s="10">
        <f t="shared" si="17"/>
        <v>12215.632353358093</v>
      </c>
    </row>
    <row r="873" spans="1:7" x14ac:dyDescent="0.25">
      <c r="A873" s="2" t="s">
        <v>13</v>
      </c>
      <c r="B873" s="2" t="s">
        <v>6</v>
      </c>
      <c r="C873" s="2" t="s">
        <v>51</v>
      </c>
      <c r="D873" s="2" t="s">
        <v>62</v>
      </c>
      <c r="E873" s="3">
        <v>460626</v>
      </c>
      <c r="F873" s="3">
        <v>36288</v>
      </c>
      <c r="G873" s="10">
        <f t="shared" si="17"/>
        <v>12693.617724867725</v>
      </c>
    </row>
    <row r="874" spans="1:7" x14ac:dyDescent="0.25">
      <c r="A874" s="2" t="s">
        <v>14</v>
      </c>
      <c r="B874" s="2" t="s">
        <v>6</v>
      </c>
      <c r="C874" s="2" t="s">
        <v>51</v>
      </c>
      <c r="D874" s="2" t="s">
        <v>62</v>
      </c>
      <c r="E874" s="3">
        <v>360310</v>
      </c>
      <c r="F874" s="3">
        <v>30669</v>
      </c>
      <c r="G874" s="10">
        <f t="shared" si="17"/>
        <v>11748.345234601715</v>
      </c>
    </row>
    <row r="875" spans="1:7" x14ac:dyDescent="0.25">
      <c r="A875" s="2" t="s">
        <v>15</v>
      </c>
      <c r="B875" s="2" t="s">
        <v>6</v>
      </c>
      <c r="C875" s="2" t="s">
        <v>51</v>
      </c>
      <c r="D875" s="2" t="s">
        <v>62</v>
      </c>
      <c r="E875" s="3">
        <v>282633</v>
      </c>
      <c r="F875" s="3">
        <v>31922</v>
      </c>
      <c r="G875" s="10">
        <f t="shared" si="17"/>
        <v>8853.8625399411067</v>
      </c>
    </row>
    <row r="876" spans="1:7" x14ac:dyDescent="0.25">
      <c r="A876" s="2" t="s">
        <v>16</v>
      </c>
      <c r="B876" s="2" t="s">
        <v>6</v>
      </c>
      <c r="C876" s="2" t="s">
        <v>51</v>
      </c>
      <c r="D876" s="2" t="s">
        <v>62</v>
      </c>
      <c r="E876" s="3">
        <v>327744</v>
      </c>
      <c r="F876" s="3">
        <v>31535</v>
      </c>
      <c r="G876" s="10">
        <f t="shared" si="17"/>
        <v>10393.023624544157</v>
      </c>
    </row>
    <row r="877" spans="1:7" x14ac:dyDescent="0.25">
      <c r="A877" s="2" t="s">
        <v>17</v>
      </c>
      <c r="B877" s="2" t="s">
        <v>6</v>
      </c>
      <c r="C877" s="2" t="s">
        <v>51</v>
      </c>
      <c r="D877" s="2" t="s">
        <v>62</v>
      </c>
      <c r="E877" s="3">
        <v>298357</v>
      </c>
      <c r="F877" s="3">
        <v>30057</v>
      </c>
      <c r="G877" s="10">
        <f t="shared" si="17"/>
        <v>9926.3732242073384</v>
      </c>
    </row>
    <row r="878" spans="1:7" x14ac:dyDescent="0.25">
      <c r="A878" s="2" t="s">
        <v>18</v>
      </c>
      <c r="B878" s="2" t="s">
        <v>6</v>
      </c>
      <c r="C878" s="2" t="s">
        <v>51</v>
      </c>
      <c r="D878" s="2" t="s">
        <v>62</v>
      </c>
      <c r="E878" s="3">
        <v>341761</v>
      </c>
      <c r="F878" s="3">
        <v>24872</v>
      </c>
      <c r="G878" s="10">
        <f t="shared" si="17"/>
        <v>13740.792859440335</v>
      </c>
    </row>
    <row r="879" spans="1:7" x14ac:dyDescent="0.25">
      <c r="A879" s="2" t="s">
        <v>19</v>
      </c>
      <c r="B879" s="2" t="s">
        <v>6</v>
      </c>
      <c r="C879" s="2" t="s">
        <v>51</v>
      </c>
      <c r="D879" s="2" t="s">
        <v>62</v>
      </c>
      <c r="E879" s="3">
        <v>331476</v>
      </c>
      <c r="F879" s="3">
        <v>26433</v>
      </c>
      <c r="G879" s="10">
        <f t="shared" si="17"/>
        <v>12540.233798660765</v>
      </c>
    </row>
    <row r="880" spans="1:7" x14ac:dyDescent="0.25">
      <c r="A880" s="2" t="s">
        <v>20</v>
      </c>
      <c r="B880" s="2" t="s">
        <v>6</v>
      </c>
      <c r="C880" s="2" t="s">
        <v>51</v>
      </c>
      <c r="D880" s="2" t="s">
        <v>62</v>
      </c>
      <c r="E880" s="3">
        <v>369062</v>
      </c>
      <c r="F880" s="3">
        <v>40664</v>
      </c>
      <c r="G880" s="10">
        <f t="shared" si="17"/>
        <v>9075.8902223096593</v>
      </c>
    </row>
    <row r="881" spans="1:7" x14ac:dyDescent="0.25">
      <c r="A881" s="2" t="s">
        <v>21</v>
      </c>
      <c r="B881" s="2" t="s">
        <v>6</v>
      </c>
      <c r="C881" s="2" t="s">
        <v>51</v>
      </c>
      <c r="D881" s="2" t="s">
        <v>62</v>
      </c>
      <c r="E881" s="3">
        <v>389049</v>
      </c>
      <c r="F881" s="3">
        <v>42202</v>
      </c>
      <c r="G881" s="10">
        <f t="shared" si="17"/>
        <v>9218.7337093028764</v>
      </c>
    </row>
    <row r="882" spans="1:7" x14ac:dyDescent="0.25">
      <c r="A882" s="2" t="s">
        <v>22</v>
      </c>
      <c r="B882" s="2" t="s">
        <v>6</v>
      </c>
      <c r="C882" s="2" t="s">
        <v>51</v>
      </c>
      <c r="D882" s="2" t="s">
        <v>62</v>
      </c>
      <c r="E882" s="3">
        <v>408579</v>
      </c>
      <c r="F882" s="3">
        <v>30855</v>
      </c>
      <c r="G882" s="10">
        <f t="shared" si="17"/>
        <v>13241.905687894994</v>
      </c>
    </row>
    <row r="883" spans="1:7" x14ac:dyDescent="0.25">
      <c r="A883" s="2" t="s">
        <v>23</v>
      </c>
      <c r="B883" s="2" t="s">
        <v>6</v>
      </c>
      <c r="C883" s="2" t="s">
        <v>51</v>
      </c>
      <c r="D883" s="2" t="s">
        <v>62</v>
      </c>
      <c r="E883" s="3">
        <v>371450</v>
      </c>
      <c r="F883" s="3">
        <v>31049</v>
      </c>
      <c r="G883" s="10">
        <f t="shared" si="17"/>
        <v>11963.348255982479</v>
      </c>
    </row>
    <row r="884" spans="1:7" x14ac:dyDescent="0.25">
      <c r="A884" s="2" t="s">
        <v>24</v>
      </c>
      <c r="B884" s="2" t="s">
        <v>6</v>
      </c>
      <c r="C884" s="2" t="s">
        <v>51</v>
      </c>
      <c r="D884" s="2" t="s">
        <v>62</v>
      </c>
      <c r="E884" s="3">
        <v>537022</v>
      </c>
      <c r="F884" s="3">
        <v>34223</v>
      </c>
      <c r="G884" s="10">
        <f t="shared" si="17"/>
        <v>15691.844665867982</v>
      </c>
    </row>
    <row r="885" spans="1:7" x14ac:dyDescent="0.25">
      <c r="A885" s="2" t="s">
        <v>25</v>
      </c>
      <c r="B885" s="2" t="s">
        <v>6</v>
      </c>
      <c r="C885" s="2" t="s">
        <v>51</v>
      </c>
      <c r="D885" s="2" t="s">
        <v>62</v>
      </c>
      <c r="E885" s="3">
        <v>699428</v>
      </c>
      <c r="F885" s="3">
        <v>45623</v>
      </c>
      <c r="G885" s="10">
        <f t="shared" si="17"/>
        <v>15330.600793459438</v>
      </c>
    </row>
    <row r="886" spans="1:7" x14ac:dyDescent="0.25">
      <c r="A886" s="2" t="s">
        <v>26</v>
      </c>
      <c r="B886" s="2" t="s">
        <v>6</v>
      </c>
      <c r="C886" s="2" t="s">
        <v>51</v>
      </c>
      <c r="D886" s="2" t="s">
        <v>62</v>
      </c>
      <c r="E886" s="3">
        <v>710167</v>
      </c>
      <c r="F886" s="3">
        <v>45840</v>
      </c>
      <c r="G886" s="10">
        <f t="shared" si="17"/>
        <v>15492.29930191972</v>
      </c>
    </row>
    <row r="887" spans="1:7" x14ac:dyDescent="0.25">
      <c r="A887" s="2" t="s">
        <v>130</v>
      </c>
      <c r="B887" s="2" t="s">
        <v>6</v>
      </c>
      <c r="C887" s="2" t="s">
        <v>51</v>
      </c>
      <c r="D887" s="2" t="s">
        <v>62</v>
      </c>
      <c r="E887" s="3">
        <f>3449960-E859-E831-E803-E775-E747-E719-E692-E664-E608-E636</f>
        <v>574309</v>
      </c>
      <c r="F887" s="3">
        <f>235804-F859-F831-F803-F775-F747-F719-F692-F664-F636-F608</f>
        <v>37569</v>
      </c>
      <c r="G887" s="10">
        <f t="shared" si="17"/>
        <v>15286.77899331896</v>
      </c>
    </row>
    <row r="888" spans="1:7" x14ac:dyDescent="0.25">
      <c r="A888" s="2" t="s">
        <v>131</v>
      </c>
      <c r="B888" s="2" t="s">
        <v>6</v>
      </c>
      <c r="C888" s="2" t="s">
        <v>51</v>
      </c>
      <c r="D888" s="2" t="s">
        <v>62</v>
      </c>
      <c r="E888" s="3">
        <f>3281955-E860-E832-E804-E776-E748-E720-E693-E665-E609-E637</f>
        <v>526217</v>
      </c>
      <c r="F888" s="3">
        <f>224930-F860-F832-F804-F776-F748-F720-F693-F665-F637-F609</f>
        <v>32027</v>
      </c>
      <c r="G888" s="10">
        <f t="shared" si="17"/>
        <v>16430.418084740999</v>
      </c>
    </row>
    <row r="889" spans="1:7" x14ac:dyDescent="0.25">
      <c r="A889" s="2" t="s">
        <v>132</v>
      </c>
      <c r="B889" s="2" t="s">
        <v>6</v>
      </c>
      <c r="C889" s="2" t="s">
        <v>51</v>
      </c>
      <c r="D889" s="2" t="s">
        <v>62</v>
      </c>
      <c r="E889" s="3">
        <f>3124248-E861-E833-E805-E777-E749-E721-E694-E666-E610-E638</f>
        <v>432698</v>
      </c>
      <c r="F889" s="3">
        <f>212345-F861-F833-F805-F777-F749-F721-F694-F666-F638-F610</f>
        <v>29518</v>
      </c>
      <c r="G889" s="10">
        <f t="shared" si="17"/>
        <v>14658.784470492581</v>
      </c>
    </row>
    <row r="890" spans="1:7" x14ac:dyDescent="0.25">
      <c r="A890" s="2" t="s">
        <v>133</v>
      </c>
      <c r="B890" s="2" t="s">
        <v>6</v>
      </c>
      <c r="C890" s="2" t="s">
        <v>51</v>
      </c>
      <c r="D890" s="2" t="s">
        <v>62</v>
      </c>
      <c r="E890" s="3">
        <f>3235308-E611-E639-E667-E695-E722-E750-E778-E806-E834-E862</f>
        <v>458943</v>
      </c>
      <c r="F890" s="3">
        <f>218658-F612-F640-F668-F696-F751-F779-F807-F835-F863</f>
        <v>42885</v>
      </c>
      <c r="G890" s="10">
        <f t="shared" si="17"/>
        <v>10701.713885974117</v>
      </c>
    </row>
    <row r="891" spans="1:7" x14ac:dyDescent="0.25">
      <c r="A891" s="2" t="s">
        <v>135</v>
      </c>
      <c r="B891" s="2" t="s">
        <v>6</v>
      </c>
      <c r="C891" s="2" t="s">
        <v>51</v>
      </c>
      <c r="D891" s="2" t="s">
        <v>62</v>
      </c>
      <c r="E891" s="3">
        <f>3114510 -E612-E640-E668-E696-E751-E779-E807-E835-E863</f>
        <v>596254.56000000029</v>
      </c>
      <c r="F891" s="3">
        <f>212083-F612-F640-F668-F696-F751-F779-F807-F835-F863</f>
        <v>36310</v>
      </c>
      <c r="G891" s="10">
        <f t="shared" ref="G891" si="18">(E891/F891)*1000</f>
        <v>16421.221702010473</v>
      </c>
    </row>
    <row r="892" spans="1:7" x14ac:dyDescent="0.25">
      <c r="A892" s="2" t="s">
        <v>136</v>
      </c>
      <c r="B892" s="2" t="s">
        <v>6</v>
      </c>
      <c r="C892" s="2" t="s">
        <v>51</v>
      </c>
      <c r="D892" s="2" t="s">
        <v>62</v>
      </c>
      <c r="E892" s="3">
        <f>3354496-E613-E641-E669-E697-E752-E780-E808-E836-E864</f>
        <v>723761.2</v>
      </c>
      <c r="F892" s="3">
        <f>207129 -F613-F641-F669-F697-F752-F780-F808-F836-F864</f>
        <v>41984</v>
      </c>
      <c r="G892" s="10">
        <f t="shared" ref="G892:G895" si="19">(E892/F892)*1000</f>
        <v>17238.976753048777</v>
      </c>
    </row>
    <row r="893" spans="1:7" x14ac:dyDescent="0.25">
      <c r="A893" s="2" t="s">
        <v>137</v>
      </c>
      <c r="B893" s="2" t="s">
        <v>6</v>
      </c>
      <c r="C893" s="2" t="s">
        <v>51</v>
      </c>
      <c r="D893" s="2" t="s">
        <v>62</v>
      </c>
      <c r="E893" s="3">
        <f>3373839-E614-E642-E670-E698-E753-E781-E809-E837-E865</f>
        <v>687494</v>
      </c>
      <c r="F893" s="3">
        <f>228797-F614-F642-F670-F698-F753-F781-F809-F837-F865</f>
        <v>41906</v>
      </c>
      <c r="G893" s="10">
        <f t="shared" si="19"/>
        <v>16405.622106619579</v>
      </c>
    </row>
    <row r="894" spans="1:7" x14ac:dyDescent="0.25">
      <c r="A894" s="2" t="s">
        <v>140</v>
      </c>
      <c r="B894" s="2" t="s">
        <v>6</v>
      </c>
      <c r="C894" s="2" t="s">
        <v>51</v>
      </c>
      <c r="D894" s="2" t="s">
        <v>62</v>
      </c>
      <c r="E894" s="3">
        <f>3256886-E615-E643-E671-E699-E754-E782-E810-E838-E866</f>
        <v>709838.94</v>
      </c>
      <c r="F894" s="3">
        <f>224874-F615-F643-F671-F699-F754-F782-F810-F838-F866</f>
        <v>44087</v>
      </c>
      <c r="G894" s="10">
        <f t="shared" si="19"/>
        <v>16100.867375870435</v>
      </c>
    </row>
    <row r="895" spans="1:7" x14ac:dyDescent="0.25">
      <c r="A895" s="2" t="s">
        <v>143</v>
      </c>
      <c r="B895" s="2" t="s">
        <v>6</v>
      </c>
      <c r="C895" s="2" t="s">
        <v>51</v>
      </c>
      <c r="D895" s="2" t="s">
        <v>62</v>
      </c>
      <c r="E895" s="3">
        <f>3166002-E616-E644-E672-E700-E755-E783-E811-E839-E867</f>
        <v>719072</v>
      </c>
      <c r="F895" s="3">
        <f>216110-F616-F644-F672-F700-F755-F783-F811-F839-F867</f>
        <v>43011</v>
      </c>
      <c r="G895" s="10">
        <f t="shared" si="19"/>
        <v>16718.32786961475</v>
      </c>
    </row>
    <row r="896" spans="1:7" x14ac:dyDescent="0.25">
      <c r="A896" s="2" t="s">
        <v>5</v>
      </c>
      <c r="B896" s="2" t="s">
        <v>6</v>
      </c>
      <c r="C896" s="2" t="s">
        <v>63</v>
      </c>
      <c r="D896" s="2" t="s">
        <v>64</v>
      </c>
      <c r="E896" s="3">
        <v>11841</v>
      </c>
      <c r="F896" s="3">
        <v>1607</v>
      </c>
      <c r="G896" s="10">
        <f t="shared" si="17"/>
        <v>7368.3883011823273</v>
      </c>
    </row>
    <row r="897" spans="1:7" x14ac:dyDescent="0.25">
      <c r="A897" s="2" t="s">
        <v>9</v>
      </c>
      <c r="B897" s="2" t="s">
        <v>6</v>
      </c>
      <c r="C897" s="2" t="s">
        <v>63</v>
      </c>
      <c r="D897" s="2" t="s">
        <v>64</v>
      </c>
      <c r="E897" s="3">
        <v>11397</v>
      </c>
      <c r="F897" s="3">
        <v>1667</v>
      </c>
      <c r="G897" s="10">
        <f t="shared" si="17"/>
        <v>6836.8326334733056</v>
      </c>
    </row>
    <row r="898" spans="1:7" x14ac:dyDescent="0.25">
      <c r="A898" s="2" t="s">
        <v>10</v>
      </c>
      <c r="B898" s="2" t="s">
        <v>6</v>
      </c>
      <c r="C898" s="2" t="s">
        <v>63</v>
      </c>
      <c r="D898" s="2" t="s">
        <v>64</v>
      </c>
      <c r="E898" s="3">
        <v>10365</v>
      </c>
      <c r="F898" s="3">
        <v>1583</v>
      </c>
      <c r="G898" s="10">
        <f t="shared" si="17"/>
        <v>6547.6942514213524</v>
      </c>
    </row>
    <row r="899" spans="1:7" x14ac:dyDescent="0.25">
      <c r="A899" s="2" t="s">
        <v>11</v>
      </c>
      <c r="B899" s="2" t="s">
        <v>6</v>
      </c>
      <c r="C899" s="2" t="s">
        <v>63</v>
      </c>
      <c r="D899" s="2" t="s">
        <v>64</v>
      </c>
      <c r="E899" s="3">
        <v>11316</v>
      </c>
      <c r="F899" s="3">
        <v>1597</v>
      </c>
      <c r="G899" s="10">
        <f t="shared" si="17"/>
        <v>7085.7858484658727</v>
      </c>
    </row>
    <row r="900" spans="1:7" x14ac:dyDescent="0.25">
      <c r="A900" s="2" t="s">
        <v>12</v>
      </c>
      <c r="B900" s="2" t="s">
        <v>6</v>
      </c>
      <c r="C900" s="2" t="s">
        <v>63</v>
      </c>
      <c r="D900" s="2" t="s">
        <v>64</v>
      </c>
      <c r="E900" s="3">
        <v>11216</v>
      </c>
      <c r="F900" s="3">
        <v>1591</v>
      </c>
      <c r="G900" s="10">
        <f t="shared" si="17"/>
        <v>7049.6543054682588</v>
      </c>
    </row>
    <row r="901" spans="1:7" x14ac:dyDescent="0.25">
      <c r="A901" s="2" t="s">
        <v>13</v>
      </c>
      <c r="B901" s="2" t="s">
        <v>6</v>
      </c>
      <c r="C901" s="2" t="s">
        <v>63</v>
      </c>
      <c r="D901" s="2" t="s">
        <v>64</v>
      </c>
      <c r="E901" s="3">
        <v>10391</v>
      </c>
      <c r="F901" s="3">
        <v>1356</v>
      </c>
      <c r="G901" s="10">
        <f t="shared" si="17"/>
        <v>7662.979351032448</v>
      </c>
    </row>
    <row r="902" spans="1:7" x14ac:dyDescent="0.25">
      <c r="A902" s="2" t="s">
        <v>14</v>
      </c>
      <c r="B902" s="2" t="s">
        <v>6</v>
      </c>
      <c r="C902" s="2" t="s">
        <v>63</v>
      </c>
      <c r="D902" s="2" t="s">
        <v>64</v>
      </c>
      <c r="E902" s="3">
        <v>9384</v>
      </c>
      <c r="F902" s="3">
        <v>1326</v>
      </c>
      <c r="G902" s="10">
        <f t="shared" si="17"/>
        <v>7076.9230769230762</v>
      </c>
    </row>
    <row r="903" spans="1:7" x14ac:dyDescent="0.25">
      <c r="A903" s="2" t="s">
        <v>15</v>
      </c>
      <c r="B903" s="2" t="s">
        <v>6</v>
      </c>
      <c r="C903" s="2" t="s">
        <v>63</v>
      </c>
      <c r="D903" s="2" t="s">
        <v>64</v>
      </c>
      <c r="E903" s="3">
        <v>9807</v>
      </c>
      <c r="F903" s="3">
        <v>1393</v>
      </c>
      <c r="G903" s="10">
        <f t="shared" si="17"/>
        <v>7040.2010050251256</v>
      </c>
    </row>
    <row r="904" spans="1:7" x14ac:dyDescent="0.25">
      <c r="A904" s="2" t="s">
        <v>16</v>
      </c>
      <c r="B904" s="2" t="s">
        <v>6</v>
      </c>
      <c r="C904" s="2" t="s">
        <v>63</v>
      </c>
      <c r="D904" s="2" t="s">
        <v>64</v>
      </c>
      <c r="E904" s="3">
        <v>11629</v>
      </c>
      <c r="F904" s="3">
        <v>1560</v>
      </c>
      <c r="G904" s="10">
        <f t="shared" si="17"/>
        <v>7454.4871794871788</v>
      </c>
    </row>
    <row r="905" spans="1:7" x14ac:dyDescent="0.25">
      <c r="A905" s="2" t="s">
        <v>17</v>
      </c>
      <c r="B905" s="2" t="s">
        <v>6</v>
      </c>
      <c r="C905" s="2" t="s">
        <v>63</v>
      </c>
      <c r="D905" s="2" t="s">
        <v>64</v>
      </c>
      <c r="E905" s="3">
        <v>12591</v>
      </c>
      <c r="F905" s="3">
        <v>1554</v>
      </c>
      <c r="G905" s="10">
        <f t="shared" si="17"/>
        <v>8102.3166023166023</v>
      </c>
    </row>
    <row r="906" spans="1:7" x14ac:dyDescent="0.25">
      <c r="A906" s="2" t="s">
        <v>18</v>
      </c>
      <c r="B906" s="2" t="s">
        <v>6</v>
      </c>
      <c r="C906" s="2" t="s">
        <v>63</v>
      </c>
      <c r="D906" s="2" t="s">
        <v>64</v>
      </c>
      <c r="E906" s="3">
        <v>12104</v>
      </c>
      <c r="F906" s="3">
        <v>1439</v>
      </c>
      <c r="G906" s="10">
        <f t="shared" si="17"/>
        <v>8411.3968033356505</v>
      </c>
    </row>
    <row r="907" spans="1:7" x14ac:dyDescent="0.25">
      <c r="A907" s="2" t="s">
        <v>19</v>
      </c>
      <c r="B907" s="2" t="s">
        <v>6</v>
      </c>
      <c r="C907" s="2" t="s">
        <v>63</v>
      </c>
      <c r="D907" s="2" t="s">
        <v>64</v>
      </c>
      <c r="E907" s="3">
        <v>11991</v>
      </c>
      <c r="F907" s="3">
        <v>1440</v>
      </c>
      <c r="G907" s="10">
        <f t="shared" si="17"/>
        <v>8327.0833333333321</v>
      </c>
    </row>
    <row r="908" spans="1:7" x14ac:dyDescent="0.25">
      <c r="A908" s="2" t="s">
        <v>20</v>
      </c>
      <c r="B908" s="2" t="s">
        <v>6</v>
      </c>
      <c r="C908" s="2" t="s">
        <v>63</v>
      </c>
      <c r="D908" s="2" t="s">
        <v>64</v>
      </c>
      <c r="E908" s="3">
        <v>11397</v>
      </c>
      <c r="F908" s="3">
        <v>2004</v>
      </c>
      <c r="G908" s="10">
        <f t="shared" si="17"/>
        <v>5687.1257485029937</v>
      </c>
    </row>
    <row r="909" spans="1:7" x14ac:dyDescent="0.25">
      <c r="A909" s="2" t="s">
        <v>21</v>
      </c>
      <c r="B909" s="2" t="s">
        <v>6</v>
      </c>
      <c r="C909" s="2" t="s">
        <v>63</v>
      </c>
      <c r="D909" s="2" t="s">
        <v>64</v>
      </c>
      <c r="E909" s="3">
        <v>11172</v>
      </c>
      <c r="F909" s="3">
        <v>1961</v>
      </c>
      <c r="G909" s="10">
        <f t="shared" si="17"/>
        <v>5697.0933197348295</v>
      </c>
    </row>
    <row r="910" spans="1:7" x14ac:dyDescent="0.25">
      <c r="A910" s="2" t="s">
        <v>22</v>
      </c>
      <c r="B910" s="2" t="s">
        <v>6</v>
      </c>
      <c r="C910" s="2" t="s">
        <v>63</v>
      </c>
      <c r="D910" s="2" t="s">
        <v>64</v>
      </c>
      <c r="E910" s="3">
        <v>11483</v>
      </c>
      <c r="F910" s="3">
        <v>2012</v>
      </c>
      <c r="G910" s="10">
        <f t="shared" ref="G910:G1009" si="20">(E910/F910)*1000</f>
        <v>5707.2564612326041</v>
      </c>
    </row>
    <row r="911" spans="1:7" x14ac:dyDescent="0.25">
      <c r="A911" s="2" t="s">
        <v>23</v>
      </c>
      <c r="B911" s="2" t="s">
        <v>6</v>
      </c>
      <c r="C911" s="2" t="s">
        <v>63</v>
      </c>
      <c r="D911" s="2" t="s">
        <v>64</v>
      </c>
      <c r="E911" s="3">
        <v>20080</v>
      </c>
      <c r="F911" s="3">
        <v>2223</v>
      </c>
      <c r="G911" s="10">
        <f t="shared" si="20"/>
        <v>9032.8385065227176</v>
      </c>
    </row>
    <row r="912" spans="1:7" x14ac:dyDescent="0.25">
      <c r="A912" s="2" t="s">
        <v>24</v>
      </c>
      <c r="B912" s="2" t="s">
        <v>6</v>
      </c>
      <c r="C912" s="2" t="s">
        <v>63</v>
      </c>
      <c r="D912" s="2" t="s">
        <v>64</v>
      </c>
      <c r="E912" s="3">
        <v>12287</v>
      </c>
      <c r="F912" s="3">
        <v>1354</v>
      </c>
      <c r="G912" s="10">
        <f t="shared" si="20"/>
        <v>9074.5937961595282</v>
      </c>
    </row>
    <row r="913" spans="1:7" x14ac:dyDescent="0.25">
      <c r="A913" s="2" t="s">
        <v>25</v>
      </c>
      <c r="B913" s="2" t="s">
        <v>6</v>
      </c>
      <c r="C913" s="2" t="s">
        <v>63</v>
      </c>
      <c r="D913" s="2" t="s">
        <v>64</v>
      </c>
      <c r="E913" s="3">
        <v>16075</v>
      </c>
      <c r="F913" s="3">
        <v>1837</v>
      </c>
      <c r="G913" s="10">
        <f t="shared" si="20"/>
        <v>8750.6804572672845</v>
      </c>
    </row>
    <row r="914" spans="1:7" x14ac:dyDescent="0.25">
      <c r="A914" s="2" t="s">
        <v>26</v>
      </c>
      <c r="B914" s="2" t="s">
        <v>6</v>
      </c>
      <c r="C914" s="2" t="s">
        <v>63</v>
      </c>
      <c r="D914" s="2" t="s">
        <v>64</v>
      </c>
      <c r="E914" s="3">
        <v>16469</v>
      </c>
      <c r="F914" s="3">
        <v>1861</v>
      </c>
      <c r="G914" s="10">
        <f t="shared" si="20"/>
        <v>8849.5432563138093</v>
      </c>
    </row>
    <row r="915" spans="1:7" x14ac:dyDescent="0.25">
      <c r="A915" s="2" t="s">
        <v>130</v>
      </c>
      <c r="B915" s="2" t="s">
        <v>6</v>
      </c>
      <c r="C915" s="2" t="s">
        <v>63</v>
      </c>
      <c r="D915" s="2" t="s">
        <v>64</v>
      </c>
      <c r="E915" s="3">
        <v>13906</v>
      </c>
      <c r="F915" s="3">
        <v>1561</v>
      </c>
      <c r="G915" s="10">
        <f t="shared" ref="G915:G923" si="21">(E915/F915)*1000</f>
        <v>8908.3920563741194</v>
      </c>
    </row>
    <row r="916" spans="1:7" x14ac:dyDescent="0.25">
      <c r="A916" s="2" t="s">
        <v>131</v>
      </c>
      <c r="B916" s="2" t="s">
        <v>6</v>
      </c>
      <c r="C916" s="2" t="s">
        <v>63</v>
      </c>
      <c r="D916" s="2" t="s">
        <v>64</v>
      </c>
      <c r="E916" s="3">
        <v>14599</v>
      </c>
      <c r="F916" s="3">
        <v>1644</v>
      </c>
      <c r="G916" s="10">
        <f t="shared" si="21"/>
        <v>8880.1703163017028</v>
      </c>
    </row>
    <row r="917" spans="1:7" x14ac:dyDescent="0.25">
      <c r="A917" s="2" t="s">
        <v>132</v>
      </c>
      <c r="B917" s="2" t="s">
        <v>6</v>
      </c>
      <c r="C917" s="2" t="s">
        <v>63</v>
      </c>
      <c r="D917" s="2" t="s">
        <v>64</v>
      </c>
      <c r="E917" s="3">
        <v>14895</v>
      </c>
      <c r="F917" s="3">
        <v>1677</v>
      </c>
      <c r="G917" s="10">
        <f t="shared" si="21"/>
        <v>8881.932021466906</v>
      </c>
    </row>
    <row r="918" spans="1:7" x14ac:dyDescent="0.25">
      <c r="A918" s="2" t="s">
        <v>133</v>
      </c>
      <c r="B918" s="2" t="s">
        <v>6</v>
      </c>
      <c r="C918" s="2" t="s">
        <v>63</v>
      </c>
      <c r="D918" s="2" t="s">
        <v>64</v>
      </c>
      <c r="E918" s="3">
        <v>12113</v>
      </c>
      <c r="F918" s="11">
        <v>1437</v>
      </c>
      <c r="G918" s="10">
        <f t="shared" si="21"/>
        <v>8429.3667362560882</v>
      </c>
    </row>
    <row r="919" spans="1:7" x14ac:dyDescent="0.25">
      <c r="A919" s="2" t="s">
        <v>135</v>
      </c>
      <c r="B919" s="2" t="s">
        <v>6</v>
      </c>
      <c r="C919" s="2" t="s">
        <v>63</v>
      </c>
      <c r="D919" s="2" t="s">
        <v>64</v>
      </c>
      <c r="E919" s="3">
        <v>13818.52</v>
      </c>
      <c r="F919" s="3">
        <v>1563</v>
      </c>
      <c r="G919" s="10">
        <f t="shared" si="21"/>
        <v>8841.0236724248243</v>
      </c>
    </row>
    <row r="920" spans="1:7" x14ac:dyDescent="0.25">
      <c r="A920" s="2" t="s">
        <v>136</v>
      </c>
      <c r="B920" s="2" t="s">
        <v>6</v>
      </c>
      <c r="C920" s="2" t="s">
        <v>63</v>
      </c>
      <c r="D920" s="2" t="s">
        <v>64</v>
      </c>
      <c r="E920" s="3">
        <v>13724</v>
      </c>
      <c r="F920" s="3">
        <v>1580</v>
      </c>
      <c r="G920" s="10">
        <f t="shared" si="21"/>
        <v>8686.0759493670885</v>
      </c>
    </row>
    <row r="921" spans="1:7" x14ac:dyDescent="0.25">
      <c r="A921" s="2" t="s">
        <v>137</v>
      </c>
      <c r="B921" s="2" t="s">
        <v>6</v>
      </c>
      <c r="C921" s="2" t="s">
        <v>63</v>
      </c>
      <c r="D921" s="2" t="s">
        <v>64</v>
      </c>
      <c r="E921" s="3">
        <v>13807</v>
      </c>
      <c r="F921" s="3">
        <v>1594</v>
      </c>
      <c r="G921" s="10">
        <f t="shared" si="21"/>
        <v>8661.8569636135508</v>
      </c>
    </row>
    <row r="922" spans="1:7" x14ac:dyDescent="0.25">
      <c r="A922" s="2" t="s">
        <v>140</v>
      </c>
      <c r="B922" s="2" t="s">
        <v>6</v>
      </c>
      <c r="C922" s="2" t="s">
        <v>63</v>
      </c>
      <c r="D922" s="2" t="s">
        <v>64</v>
      </c>
      <c r="E922" s="3">
        <v>14047</v>
      </c>
      <c r="F922" s="3">
        <v>1559</v>
      </c>
      <c r="G922" s="10">
        <f t="shared" si="21"/>
        <v>9010.2629890955741</v>
      </c>
    </row>
    <row r="923" spans="1:7" x14ac:dyDescent="0.25">
      <c r="A923" s="2" t="s">
        <v>143</v>
      </c>
      <c r="B923" s="2" t="s">
        <v>6</v>
      </c>
      <c r="C923" s="2" t="s">
        <v>63</v>
      </c>
      <c r="D923" s="2" t="s">
        <v>64</v>
      </c>
      <c r="E923" s="3">
        <v>14393</v>
      </c>
      <c r="F923" s="3">
        <v>1567</v>
      </c>
      <c r="G923" s="10">
        <f t="shared" si="21"/>
        <v>9185.067007019783</v>
      </c>
    </row>
    <row r="924" spans="1:7" x14ac:dyDescent="0.25">
      <c r="A924" s="2" t="s">
        <v>5</v>
      </c>
      <c r="B924" s="2" t="s">
        <v>6</v>
      </c>
      <c r="C924" s="2" t="s">
        <v>63</v>
      </c>
      <c r="D924" s="2" t="s">
        <v>65</v>
      </c>
      <c r="E924" s="3">
        <v>3062</v>
      </c>
      <c r="F924" s="3">
        <v>277</v>
      </c>
      <c r="G924" s="10">
        <f t="shared" si="20"/>
        <v>11054.151624548736</v>
      </c>
    </row>
    <row r="925" spans="1:7" x14ac:dyDescent="0.25">
      <c r="A925" s="2" t="s">
        <v>9</v>
      </c>
      <c r="B925" s="2" t="s">
        <v>6</v>
      </c>
      <c r="C925" s="2" t="s">
        <v>63</v>
      </c>
      <c r="D925" s="2" t="s">
        <v>65</v>
      </c>
      <c r="E925" s="3">
        <v>3739</v>
      </c>
      <c r="F925" s="3">
        <v>293</v>
      </c>
      <c r="G925" s="10">
        <f t="shared" si="20"/>
        <v>12761.092150170649</v>
      </c>
    </row>
    <row r="926" spans="1:7" x14ac:dyDescent="0.25">
      <c r="A926" s="2" t="s">
        <v>10</v>
      </c>
      <c r="B926" s="2" t="s">
        <v>6</v>
      </c>
      <c r="C926" s="2" t="s">
        <v>63</v>
      </c>
      <c r="D926" s="2" t="s">
        <v>65</v>
      </c>
      <c r="E926" s="3">
        <v>4244</v>
      </c>
      <c r="F926" s="3">
        <v>362</v>
      </c>
      <c r="G926" s="10">
        <f t="shared" si="20"/>
        <v>11723.756906077348</v>
      </c>
    </row>
    <row r="927" spans="1:7" x14ac:dyDescent="0.25">
      <c r="A927" s="2" t="s">
        <v>11</v>
      </c>
      <c r="B927" s="2" t="s">
        <v>6</v>
      </c>
      <c r="C927" s="2" t="s">
        <v>63</v>
      </c>
      <c r="D927" s="2" t="s">
        <v>65</v>
      </c>
      <c r="E927" s="3">
        <v>3263</v>
      </c>
      <c r="F927" s="3">
        <v>267</v>
      </c>
      <c r="G927" s="10">
        <f t="shared" si="20"/>
        <v>12220.973782771536</v>
      </c>
    </row>
    <row r="928" spans="1:7" x14ac:dyDescent="0.25">
      <c r="A928" s="2" t="s">
        <v>12</v>
      </c>
      <c r="B928" s="2" t="s">
        <v>6</v>
      </c>
      <c r="C928" s="2" t="s">
        <v>63</v>
      </c>
      <c r="D928" s="2" t="s">
        <v>65</v>
      </c>
      <c r="E928" s="3">
        <v>4329</v>
      </c>
      <c r="F928" s="3">
        <v>342</v>
      </c>
      <c r="G928" s="10">
        <f t="shared" si="20"/>
        <v>12657.894736842105</v>
      </c>
    </row>
    <row r="929" spans="1:7" x14ac:dyDescent="0.25">
      <c r="A929" s="2" t="s">
        <v>13</v>
      </c>
      <c r="B929" s="2" t="s">
        <v>6</v>
      </c>
      <c r="C929" s="2" t="s">
        <v>63</v>
      </c>
      <c r="D929" s="2" t="s">
        <v>65</v>
      </c>
      <c r="E929" s="3">
        <v>4422</v>
      </c>
      <c r="F929" s="3">
        <v>381</v>
      </c>
      <c r="G929" s="10">
        <f t="shared" si="20"/>
        <v>11606.299212598426</v>
      </c>
    </row>
    <row r="930" spans="1:7" x14ac:dyDescent="0.25">
      <c r="A930" s="2" t="s">
        <v>14</v>
      </c>
      <c r="B930" s="2" t="s">
        <v>6</v>
      </c>
      <c r="C930" s="2" t="s">
        <v>63</v>
      </c>
      <c r="D930" s="2" t="s">
        <v>65</v>
      </c>
      <c r="E930" s="3">
        <v>4495</v>
      </c>
      <c r="F930" s="3">
        <v>386</v>
      </c>
      <c r="G930" s="10">
        <f t="shared" si="20"/>
        <v>11645.077720207255</v>
      </c>
    </row>
    <row r="931" spans="1:7" x14ac:dyDescent="0.25">
      <c r="A931" s="2" t="s">
        <v>15</v>
      </c>
      <c r="B931" s="2" t="s">
        <v>6</v>
      </c>
      <c r="C931" s="2" t="s">
        <v>63</v>
      </c>
      <c r="D931" s="2" t="s">
        <v>65</v>
      </c>
      <c r="E931" s="3">
        <v>4976</v>
      </c>
      <c r="F931" s="3">
        <v>494</v>
      </c>
      <c r="G931" s="10">
        <f t="shared" si="20"/>
        <v>10072.874493927126</v>
      </c>
    </row>
    <row r="932" spans="1:7" x14ac:dyDescent="0.25">
      <c r="A932" s="2" t="s">
        <v>16</v>
      </c>
      <c r="B932" s="2" t="s">
        <v>6</v>
      </c>
      <c r="C932" s="2" t="s">
        <v>63</v>
      </c>
      <c r="D932" s="2" t="s">
        <v>65</v>
      </c>
      <c r="E932" s="3">
        <v>5415</v>
      </c>
      <c r="F932" s="3">
        <v>714</v>
      </c>
      <c r="G932" s="10">
        <f t="shared" si="20"/>
        <v>7584.0336134453783</v>
      </c>
    </row>
    <row r="933" spans="1:7" x14ac:dyDescent="0.25">
      <c r="A933" s="2" t="s">
        <v>17</v>
      </c>
      <c r="B933" s="2" t="s">
        <v>6</v>
      </c>
      <c r="C933" s="2" t="s">
        <v>63</v>
      </c>
      <c r="D933" s="2" t="s">
        <v>65</v>
      </c>
      <c r="E933" s="3">
        <v>10141</v>
      </c>
      <c r="F933" s="3">
        <v>1006</v>
      </c>
      <c r="G933" s="10">
        <f t="shared" si="20"/>
        <v>10080.51689860835</v>
      </c>
    </row>
    <row r="934" spans="1:7" x14ac:dyDescent="0.25">
      <c r="A934" s="2" t="s">
        <v>18</v>
      </c>
      <c r="B934" s="2" t="s">
        <v>6</v>
      </c>
      <c r="C934" s="2" t="s">
        <v>63</v>
      </c>
      <c r="D934" s="2" t="s">
        <v>65</v>
      </c>
      <c r="E934" s="3">
        <v>11100</v>
      </c>
      <c r="F934" s="3">
        <v>798</v>
      </c>
      <c r="G934" s="10">
        <f t="shared" si="20"/>
        <v>13909.774436090225</v>
      </c>
    </row>
    <row r="935" spans="1:7" x14ac:dyDescent="0.25">
      <c r="A935" s="2" t="s">
        <v>19</v>
      </c>
      <c r="B935" s="2" t="s">
        <v>6</v>
      </c>
      <c r="C935" s="2" t="s">
        <v>63</v>
      </c>
      <c r="D935" s="2" t="s">
        <v>65</v>
      </c>
      <c r="E935" s="3">
        <v>6494</v>
      </c>
      <c r="F935" s="3">
        <v>491</v>
      </c>
      <c r="G935" s="10">
        <f t="shared" si="20"/>
        <v>13226.069246435845</v>
      </c>
    </row>
    <row r="936" spans="1:7" x14ac:dyDescent="0.25">
      <c r="A936" s="2" t="s">
        <v>20</v>
      </c>
      <c r="B936" s="2" t="s">
        <v>6</v>
      </c>
      <c r="C936" s="2" t="s">
        <v>63</v>
      </c>
      <c r="D936" s="2" t="s">
        <v>65</v>
      </c>
      <c r="E936" s="3">
        <v>8821</v>
      </c>
      <c r="F936" s="3">
        <v>741</v>
      </c>
      <c r="G936" s="10">
        <f t="shared" si="20"/>
        <v>11904.183535762482</v>
      </c>
    </row>
    <row r="937" spans="1:7" x14ac:dyDescent="0.25">
      <c r="A937" s="2" t="s">
        <v>21</v>
      </c>
      <c r="B937" s="2" t="s">
        <v>6</v>
      </c>
      <c r="C937" s="2" t="s">
        <v>63</v>
      </c>
      <c r="D937" s="2" t="s">
        <v>65</v>
      </c>
      <c r="E937" s="3">
        <v>6841</v>
      </c>
      <c r="F937" s="3">
        <v>523</v>
      </c>
      <c r="G937" s="10">
        <f t="shared" si="20"/>
        <v>13080.305927342255</v>
      </c>
    </row>
    <row r="938" spans="1:7" x14ac:dyDescent="0.25">
      <c r="A938" s="2" t="s">
        <v>22</v>
      </c>
      <c r="B938" s="2" t="s">
        <v>6</v>
      </c>
      <c r="C938" s="2" t="s">
        <v>63</v>
      </c>
      <c r="D938" s="2" t="s">
        <v>65</v>
      </c>
      <c r="E938" s="3">
        <v>10034</v>
      </c>
      <c r="F938" s="3">
        <v>929</v>
      </c>
      <c r="G938" s="10">
        <f t="shared" si="20"/>
        <v>10800.861141011839</v>
      </c>
    </row>
    <row r="939" spans="1:7" x14ac:dyDescent="0.25">
      <c r="A939" s="2" t="s">
        <v>23</v>
      </c>
      <c r="B939" s="2" t="s">
        <v>6</v>
      </c>
      <c r="C939" s="2" t="s">
        <v>63</v>
      </c>
      <c r="D939" s="2" t="s">
        <v>65</v>
      </c>
      <c r="E939" s="3">
        <v>11741</v>
      </c>
      <c r="F939" s="3">
        <v>1059</v>
      </c>
      <c r="G939" s="10">
        <f t="shared" si="20"/>
        <v>11086.874409820586</v>
      </c>
    </row>
    <row r="940" spans="1:7" x14ac:dyDescent="0.25">
      <c r="A940" s="2" t="s">
        <v>24</v>
      </c>
      <c r="B940" s="2" t="s">
        <v>6</v>
      </c>
      <c r="C940" s="2" t="s">
        <v>63</v>
      </c>
      <c r="D940" s="2" t="s">
        <v>65</v>
      </c>
      <c r="E940" s="3">
        <v>9621</v>
      </c>
      <c r="F940" s="3">
        <v>819</v>
      </c>
      <c r="G940" s="10">
        <f t="shared" si="20"/>
        <v>11747.252747252747</v>
      </c>
    </row>
    <row r="941" spans="1:7" x14ac:dyDescent="0.25">
      <c r="A941" s="2" t="s">
        <v>25</v>
      </c>
      <c r="B941" s="2" t="s">
        <v>6</v>
      </c>
      <c r="C941" s="2" t="s">
        <v>63</v>
      </c>
      <c r="D941" s="2" t="s">
        <v>65</v>
      </c>
      <c r="E941" s="3">
        <v>14423</v>
      </c>
      <c r="F941" s="3">
        <v>1245</v>
      </c>
      <c r="G941" s="10">
        <f t="shared" si="20"/>
        <v>11584.738955823294</v>
      </c>
    </row>
    <row r="942" spans="1:7" x14ac:dyDescent="0.25">
      <c r="A942" s="2" t="s">
        <v>26</v>
      </c>
      <c r="B942" s="2" t="s">
        <v>6</v>
      </c>
      <c r="C942" s="2" t="s">
        <v>63</v>
      </c>
      <c r="D942" s="2" t="s">
        <v>65</v>
      </c>
      <c r="E942" s="3">
        <v>19581</v>
      </c>
      <c r="F942" s="3">
        <v>1774</v>
      </c>
      <c r="G942" s="10">
        <f t="shared" si="20"/>
        <v>11037.767756482524</v>
      </c>
    </row>
    <row r="943" spans="1:7" x14ac:dyDescent="0.25">
      <c r="A943" s="2" t="s">
        <v>130</v>
      </c>
      <c r="B943" s="2" t="s">
        <v>6</v>
      </c>
      <c r="C943" s="2" t="s">
        <v>63</v>
      </c>
      <c r="D943" s="2" t="s">
        <v>65</v>
      </c>
      <c r="E943" s="3">
        <v>19516</v>
      </c>
      <c r="F943" s="3">
        <v>1729</v>
      </c>
      <c r="G943" s="10">
        <f t="shared" ref="G943:G951" si="22">(E943/F943)*1000</f>
        <v>11287.449392712551</v>
      </c>
    </row>
    <row r="944" spans="1:7" x14ac:dyDescent="0.25">
      <c r="A944" s="2" t="s">
        <v>131</v>
      </c>
      <c r="B944" s="2" t="s">
        <v>6</v>
      </c>
      <c r="C944" s="2" t="s">
        <v>63</v>
      </c>
      <c r="D944" s="2" t="s">
        <v>65</v>
      </c>
      <c r="E944" s="3">
        <v>14188</v>
      </c>
      <c r="F944" s="3">
        <v>1208</v>
      </c>
      <c r="G944" s="10">
        <f t="shared" si="22"/>
        <v>11745.033112582782</v>
      </c>
    </row>
    <row r="945" spans="1:7" x14ac:dyDescent="0.25">
      <c r="A945" s="2" t="s">
        <v>132</v>
      </c>
      <c r="B945" s="2" t="s">
        <v>6</v>
      </c>
      <c r="C945" s="2" t="s">
        <v>63</v>
      </c>
      <c r="D945" s="2" t="s">
        <v>65</v>
      </c>
      <c r="E945" s="3">
        <v>13487</v>
      </c>
      <c r="F945" s="3">
        <v>1127</v>
      </c>
      <c r="G945" s="10">
        <f t="shared" si="22"/>
        <v>11967.169476486246</v>
      </c>
    </row>
    <row r="946" spans="1:7" x14ac:dyDescent="0.25">
      <c r="A946" s="2" t="s">
        <v>133</v>
      </c>
      <c r="B946" s="2" t="s">
        <v>6</v>
      </c>
      <c r="C946" s="2" t="s">
        <v>63</v>
      </c>
      <c r="D946" s="2" t="s">
        <v>65</v>
      </c>
      <c r="E946" s="3">
        <v>14919</v>
      </c>
      <c r="F946" s="3">
        <v>1437</v>
      </c>
      <c r="G946" s="10">
        <f t="shared" si="22"/>
        <v>10382.045929018788</v>
      </c>
    </row>
    <row r="947" spans="1:7" x14ac:dyDescent="0.25">
      <c r="A947" s="2" t="s">
        <v>135</v>
      </c>
      <c r="B947" s="2" t="s">
        <v>6</v>
      </c>
      <c r="C947" s="2" t="s">
        <v>63</v>
      </c>
      <c r="D947" s="2" t="s">
        <v>65</v>
      </c>
      <c r="E947" s="3">
        <v>15260.44</v>
      </c>
      <c r="F947" s="3">
        <v>1337</v>
      </c>
      <c r="G947" s="10">
        <f t="shared" si="22"/>
        <v>11413.941660433808</v>
      </c>
    </row>
    <row r="948" spans="1:7" x14ac:dyDescent="0.25">
      <c r="A948" s="2" t="s">
        <v>136</v>
      </c>
      <c r="B948" s="2" t="s">
        <v>6</v>
      </c>
      <c r="C948" s="2" t="s">
        <v>63</v>
      </c>
      <c r="D948" s="2" t="s">
        <v>65</v>
      </c>
      <c r="E948" s="3">
        <v>15622</v>
      </c>
      <c r="F948" s="3">
        <v>1210</v>
      </c>
      <c r="G948" s="10">
        <f t="shared" si="22"/>
        <v>12910.743801652892</v>
      </c>
    </row>
    <row r="949" spans="1:7" x14ac:dyDescent="0.25">
      <c r="A949" s="2" t="s">
        <v>137</v>
      </c>
      <c r="B949" s="2" t="s">
        <v>6</v>
      </c>
      <c r="C949" s="2" t="s">
        <v>63</v>
      </c>
      <c r="D949" s="2" t="s">
        <v>65</v>
      </c>
      <c r="E949" s="3">
        <v>15306</v>
      </c>
      <c r="F949" s="3">
        <v>1353</v>
      </c>
      <c r="G949" s="10">
        <f t="shared" si="22"/>
        <v>11312.638580931263</v>
      </c>
    </row>
    <row r="950" spans="1:7" x14ac:dyDescent="0.25">
      <c r="A950" s="2" t="s">
        <v>140</v>
      </c>
      <c r="B950" s="2" t="s">
        <v>6</v>
      </c>
      <c r="C950" s="2" t="s">
        <v>63</v>
      </c>
      <c r="D950" s="2" t="s">
        <v>65</v>
      </c>
      <c r="E950" s="3">
        <v>16561</v>
      </c>
      <c r="F950" s="3">
        <v>1412</v>
      </c>
      <c r="G950" s="10">
        <f t="shared" si="22"/>
        <v>11728.753541076489</v>
      </c>
    </row>
    <row r="951" spans="1:7" x14ac:dyDescent="0.25">
      <c r="A951" s="2" t="s">
        <v>143</v>
      </c>
      <c r="B951" s="2" t="s">
        <v>6</v>
      </c>
      <c r="C951" s="2" t="s">
        <v>63</v>
      </c>
      <c r="D951" s="2" t="s">
        <v>65</v>
      </c>
      <c r="E951" s="3">
        <v>17432</v>
      </c>
      <c r="F951" s="3">
        <v>1489</v>
      </c>
      <c r="G951" s="10">
        <f t="shared" si="22"/>
        <v>11707.186030893217</v>
      </c>
    </row>
    <row r="952" spans="1:7" x14ac:dyDescent="0.25">
      <c r="A952" s="2" t="s">
        <v>5</v>
      </c>
      <c r="B952" s="2" t="s">
        <v>6</v>
      </c>
      <c r="C952" s="2" t="s">
        <v>63</v>
      </c>
      <c r="D952" s="2" t="s">
        <v>66</v>
      </c>
      <c r="E952" s="3">
        <v>136455</v>
      </c>
      <c r="F952" s="3">
        <v>6307</v>
      </c>
      <c r="G952" s="10">
        <f t="shared" si="20"/>
        <v>21635.484382432216</v>
      </c>
    </row>
    <row r="953" spans="1:7" x14ac:dyDescent="0.25">
      <c r="A953" s="2" t="s">
        <v>9</v>
      </c>
      <c r="B953" s="2" t="s">
        <v>6</v>
      </c>
      <c r="C953" s="2" t="s">
        <v>63</v>
      </c>
      <c r="D953" s="2" t="s">
        <v>66</v>
      </c>
      <c r="E953" s="3">
        <v>222367</v>
      </c>
      <c r="F953" s="3">
        <v>9142</v>
      </c>
      <c r="G953" s="10">
        <f t="shared" si="20"/>
        <v>24323.670969153358</v>
      </c>
    </row>
    <row r="954" spans="1:7" x14ac:dyDescent="0.25">
      <c r="A954" s="2" t="s">
        <v>10</v>
      </c>
      <c r="B954" s="2" t="s">
        <v>6</v>
      </c>
      <c r="C954" s="2" t="s">
        <v>63</v>
      </c>
      <c r="D954" s="2" t="s">
        <v>66</v>
      </c>
      <c r="E954" s="3">
        <v>199816</v>
      </c>
      <c r="F954" s="3">
        <v>9374</v>
      </c>
      <c r="G954" s="10">
        <f t="shared" si="20"/>
        <v>21315.980371239599</v>
      </c>
    </row>
    <row r="955" spans="1:7" x14ac:dyDescent="0.25">
      <c r="A955" s="2" t="s">
        <v>11</v>
      </c>
      <c r="B955" s="2" t="s">
        <v>6</v>
      </c>
      <c r="C955" s="2" t="s">
        <v>63</v>
      </c>
      <c r="D955" s="2" t="s">
        <v>66</v>
      </c>
      <c r="E955" s="3">
        <v>175228</v>
      </c>
      <c r="F955" s="3">
        <v>7891</v>
      </c>
      <c r="G955" s="10">
        <f t="shared" si="20"/>
        <v>22206.05753389938</v>
      </c>
    </row>
    <row r="956" spans="1:7" x14ac:dyDescent="0.25">
      <c r="A956" s="2" t="s">
        <v>12</v>
      </c>
      <c r="B956" s="2" t="s">
        <v>6</v>
      </c>
      <c r="C956" s="2" t="s">
        <v>63</v>
      </c>
      <c r="D956" s="2" t="s">
        <v>66</v>
      </c>
      <c r="E956" s="3">
        <v>235999</v>
      </c>
      <c r="F956" s="3">
        <v>10318</v>
      </c>
      <c r="G956" s="10">
        <f t="shared" si="20"/>
        <v>22872.552820314013</v>
      </c>
    </row>
    <row r="957" spans="1:7" x14ac:dyDescent="0.25">
      <c r="A957" s="2" t="s">
        <v>13</v>
      </c>
      <c r="B957" s="2" t="s">
        <v>6</v>
      </c>
      <c r="C957" s="2" t="s">
        <v>63</v>
      </c>
      <c r="D957" s="2" t="s">
        <v>66</v>
      </c>
      <c r="E957" s="3">
        <v>276687</v>
      </c>
      <c r="F957" s="3">
        <v>10968</v>
      </c>
      <c r="G957" s="10">
        <f t="shared" si="20"/>
        <v>25226.750547045951</v>
      </c>
    </row>
    <row r="958" spans="1:7" x14ac:dyDescent="0.25">
      <c r="A958" s="2" t="s">
        <v>14</v>
      </c>
      <c r="B958" s="2" t="s">
        <v>6</v>
      </c>
      <c r="C958" s="2" t="s">
        <v>63</v>
      </c>
      <c r="D958" s="2" t="s">
        <v>66</v>
      </c>
      <c r="E958" s="3">
        <v>276040</v>
      </c>
      <c r="F958" s="3">
        <v>11031</v>
      </c>
      <c r="G958" s="10">
        <f t="shared" si="20"/>
        <v>25024.023207324812</v>
      </c>
    </row>
    <row r="959" spans="1:7" x14ac:dyDescent="0.25">
      <c r="A959" s="2" t="s">
        <v>15</v>
      </c>
      <c r="B959" s="2" t="s">
        <v>6</v>
      </c>
      <c r="C959" s="2" t="s">
        <v>63</v>
      </c>
      <c r="D959" s="2" t="s">
        <v>66</v>
      </c>
      <c r="E959" s="3">
        <v>236293</v>
      </c>
      <c r="F959" s="3">
        <v>9425</v>
      </c>
      <c r="G959" s="10">
        <f t="shared" si="20"/>
        <v>25070.875331564988</v>
      </c>
    </row>
    <row r="960" spans="1:7" x14ac:dyDescent="0.25">
      <c r="A960" s="2" t="s">
        <v>16</v>
      </c>
      <c r="B960" s="2" t="s">
        <v>6</v>
      </c>
      <c r="C960" s="2" t="s">
        <v>63</v>
      </c>
      <c r="D960" s="2" t="s">
        <v>66</v>
      </c>
      <c r="E960" s="3">
        <v>265441</v>
      </c>
      <c r="F960" s="3">
        <v>11053</v>
      </c>
      <c r="G960" s="10">
        <f t="shared" si="20"/>
        <v>24015.289966524924</v>
      </c>
    </row>
    <row r="961" spans="1:7" x14ac:dyDescent="0.25">
      <c r="A961" s="2" t="s">
        <v>17</v>
      </c>
      <c r="B961" s="2" t="s">
        <v>6</v>
      </c>
      <c r="C961" s="2" t="s">
        <v>63</v>
      </c>
      <c r="D961" s="2" t="s">
        <v>66</v>
      </c>
      <c r="E961" s="3">
        <v>254969</v>
      </c>
      <c r="F961" s="3">
        <v>11636</v>
      </c>
      <c r="G961" s="10">
        <f t="shared" si="20"/>
        <v>21912.083190099689</v>
      </c>
    </row>
    <row r="962" spans="1:7" x14ac:dyDescent="0.25">
      <c r="A962" s="2" t="s">
        <v>18</v>
      </c>
      <c r="B962" s="2" t="s">
        <v>6</v>
      </c>
      <c r="C962" s="2" t="s">
        <v>63</v>
      </c>
      <c r="D962" s="2" t="s">
        <v>66</v>
      </c>
      <c r="E962" s="3">
        <v>258903</v>
      </c>
      <c r="F962" s="3">
        <v>11092</v>
      </c>
      <c r="G962" s="10">
        <f t="shared" si="20"/>
        <v>23341.417237648755</v>
      </c>
    </row>
    <row r="963" spans="1:7" x14ac:dyDescent="0.25">
      <c r="A963" s="2" t="s">
        <v>19</v>
      </c>
      <c r="B963" s="2" t="s">
        <v>6</v>
      </c>
      <c r="C963" s="2" t="s">
        <v>63</v>
      </c>
      <c r="D963" s="2" t="s">
        <v>66</v>
      </c>
      <c r="E963" s="3">
        <v>323432</v>
      </c>
      <c r="F963" s="3">
        <v>13878</v>
      </c>
      <c r="G963" s="10">
        <f t="shared" si="20"/>
        <v>23305.375414324833</v>
      </c>
    </row>
    <row r="964" spans="1:7" x14ac:dyDescent="0.25">
      <c r="A964" s="2" t="s">
        <v>20</v>
      </c>
      <c r="B964" s="2" t="s">
        <v>6</v>
      </c>
      <c r="C964" s="2" t="s">
        <v>63</v>
      </c>
      <c r="D964" s="2" t="s">
        <v>66</v>
      </c>
      <c r="E964" s="3">
        <v>363640</v>
      </c>
      <c r="F964" s="3">
        <v>15607</v>
      </c>
      <c r="G964" s="10">
        <f t="shared" si="20"/>
        <v>23299.801371179597</v>
      </c>
    </row>
    <row r="965" spans="1:7" x14ac:dyDescent="0.25">
      <c r="A965" s="2" t="s">
        <v>21</v>
      </c>
      <c r="B965" s="2" t="s">
        <v>6</v>
      </c>
      <c r="C965" s="2" t="s">
        <v>63</v>
      </c>
      <c r="D965" s="2" t="s">
        <v>66</v>
      </c>
      <c r="E965" s="3">
        <v>337244</v>
      </c>
      <c r="F965" s="3">
        <v>13507</v>
      </c>
      <c r="G965" s="10">
        <f t="shared" si="20"/>
        <v>24968.090619678682</v>
      </c>
    </row>
    <row r="966" spans="1:7" x14ac:dyDescent="0.25">
      <c r="A966" s="2" t="s">
        <v>22</v>
      </c>
      <c r="B966" s="2" t="s">
        <v>6</v>
      </c>
      <c r="C966" s="2" t="s">
        <v>63</v>
      </c>
      <c r="D966" s="2" t="s">
        <v>66</v>
      </c>
      <c r="E966" s="3">
        <v>363361</v>
      </c>
      <c r="F966" s="3">
        <v>14587</v>
      </c>
      <c r="G966" s="10">
        <f t="shared" si="20"/>
        <v>24909.919791595257</v>
      </c>
    </row>
    <row r="967" spans="1:7" x14ac:dyDescent="0.25">
      <c r="A967" s="2" t="s">
        <v>23</v>
      </c>
      <c r="B967" s="2" t="s">
        <v>6</v>
      </c>
      <c r="C967" s="2" t="s">
        <v>63</v>
      </c>
      <c r="D967" s="2" t="s">
        <v>66</v>
      </c>
      <c r="E967" s="3">
        <v>345132</v>
      </c>
      <c r="F967" s="3">
        <v>15733</v>
      </c>
      <c r="G967" s="10">
        <f t="shared" si="20"/>
        <v>21936.820695353716</v>
      </c>
    </row>
    <row r="968" spans="1:7" x14ac:dyDescent="0.25">
      <c r="A968" s="2" t="s">
        <v>24</v>
      </c>
      <c r="B968" s="2" t="s">
        <v>6</v>
      </c>
      <c r="C968" s="2" t="s">
        <v>63</v>
      </c>
      <c r="D968" s="2" t="s">
        <v>66</v>
      </c>
      <c r="E968" s="3">
        <v>173647</v>
      </c>
      <c r="F968" s="3">
        <v>7696</v>
      </c>
      <c r="G968" s="10">
        <f t="shared" si="20"/>
        <v>22563.279625779625</v>
      </c>
    </row>
    <row r="969" spans="1:7" x14ac:dyDescent="0.25">
      <c r="A969" s="2" t="s">
        <v>25</v>
      </c>
      <c r="B969" s="2" t="s">
        <v>6</v>
      </c>
      <c r="C969" s="2" t="s">
        <v>63</v>
      </c>
      <c r="D969" s="2" t="s">
        <v>66</v>
      </c>
      <c r="E969" s="3">
        <v>251274</v>
      </c>
      <c r="F969" s="3">
        <v>12024</v>
      </c>
      <c r="G969" s="10">
        <f t="shared" si="20"/>
        <v>20897.704590818365</v>
      </c>
    </row>
    <row r="970" spans="1:7" x14ac:dyDescent="0.25">
      <c r="A970" s="2" t="s">
        <v>26</v>
      </c>
      <c r="B970" s="2" t="s">
        <v>6</v>
      </c>
      <c r="C970" s="2" t="s">
        <v>63</v>
      </c>
      <c r="D970" s="2" t="s">
        <v>66</v>
      </c>
      <c r="E970" s="3">
        <v>248553</v>
      </c>
      <c r="F970" s="3">
        <v>11428</v>
      </c>
      <c r="G970" s="10">
        <f t="shared" si="20"/>
        <v>21749.474973748685</v>
      </c>
    </row>
    <row r="971" spans="1:7" x14ac:dyDescent="0.25">
      <c r="A971" s="2" t="s">
        <v>130</v>
      </c>
      <c r="B971" s="2" t="s">
        <v>6</v>
      </c>
      <c r="C971" s="2" t="s">
        <v>63</v>
      </c>
      <c r="D971" s="2" t="s">
        <v>66</v>
      </c>
      <c r="E971" s="3">
        <f>162010+67926.1</f>
        <v>229936.1</v>
      </c>
      <c r="F971" s="3">
        <f>7651+3930</f>
        <v>11581</v>
      </c>
      <c r="G971" s="10">
        <f t="shared" si="20"/>
        <v>19854.598048527761</v>
      </c>
    </row>
    <row r="972" spans="1:7" x14ac:dyDescent="0.25">
      <c r="A972" s="2" t="s">
        <v>131</v>
      </c>
      <c r="B972" s="2" t="s">
        <v>6</v>
      </c>
      <c r="C972" s="2" t="s">
        <v>63</v>
      </c>
      <c r="D972" s="2" t="s">
        <v>66</v>
      </c>
      <c r="E972" s="3">
        <f>175350+65962</f>
        <v>241312</v>
      </c>
      <c r="F972" s="3">
        <f>8118+3727</f>
        <v>11845</v>
      </c>
      <c r="G972" s="10">
        <f t="shared" si="20"/>
        <v>20372.477838750528</v>
      </c>
    </row>
    <row r="973" spans="1:7" x14ac:dyDescent="0.25">
      <c r="A973" s="2" t="s">
        <v>132</v>
      </c>
      <c r="B973" s="2" t="s">
        <v>6</v>
      </c>
      <c r="C973" s="2" t="s">
        <v>63</v>
      </c>
      <c r="D973" s="2" t="s">
        <v>66</v>
      </c>
      <c r="E973" s="3">
        <f>156333+52032</f>
        <v>208365</v>
      </c>
      <c r="F973" s="3">
        <f>6794+2757</f>
        <v>9551</v>
      </c>
      <c r="G973" s="10">
        <f t="shared" si="20"/>
        <v>21816.040205214114</v>
      </c>
    </row>
    <row r="974" spans="1:7" x14ac:dyDescent="0.25">
      <c r="A974" s="2" t="s">
        <v>133</v>
      </c>
      <c r="B974" s="2" t="s">
        <v>6</v>
      </c>
      <c r="C974" s="2" t="s">
        <v>63</v>
      </c>
      <c r="D974" s="2" t="s">
        <v>66</v>
      </c>
      <c r="E974" s="3">
        <f>189404+41257</f>
        <v>230661</v>
      </c>
      <c r="F974" s="3">
        <f>8552+2239</f>
        <v>10791</v>
      </c>
      <c r="G974" s="10">
        <f t="shared" si="20"/>
        <v>21375.31276063386</v>
      </c>
    </row>
    <row r="975" spans="1:7" x14ac:dyDescent="0.25">
      <c r="A975" s="2" t="s">
        <v>135</v>
      </c>
      <c r="B975" s="2" t="s">
        <v>6</v>
      </c>
      <c r="C975" s="2" t="s">
        <v>63</v>
      </c>
      <c r="D975" s="2" t="s">
        <v>66</v>
      </c>
      <c r="E975" s="3">
        <f>182179.41+54704.27</f>
        <v>236883.68</v>
      </c>
      <c r="F975" s="3">
        <f>8358+2978</f>
        <v>11336</v>
      </c>
      <c r="G975" s="10">
        <f t="shared" si="20"/>
        <v>20896.584333098093</v>
      </c>
    </row>
    <row r="976" spans="1:7" x14ac:dyDescent="0.25">
      <c r="A976" s="2" t="s">
        <v>136</v>
      </c>
      <c r="B976" s="2" t="s">
        <v>6</v>
      </c>
      <c r="C976" s="2" t="s">
        <v>63</v>
      </c>
      <c r="D976" s="2" t="s">
        <v>66</v>
      </c>
      <c r="E976" s="3">
        <f>176251+76025</f>
        <v>252276</v>
      </c>
      <c r="F976" s="3">
        <f>6765+3153</f>
        <v>9918</v>
      </c>
      <c r="G976" s="10">
        <f t="shared" si="20"/>
        <v>25436.176648517849</v>
      </c>
    </row>
    <row r="977" spans="1:7" x14ac:dyDescent="0.25">
      <c r="A977" s="2" t="s">
        <v>137</v>
      </c>
      <c r="B977" s="2" t="s">
        <v>6</v>
      </c>
      <c r="C977" s="2" t="s">
        <v>63</v>
      </c>
      <c r="D977" s="2" t="s">
        <v>66</v>
      </c>
      <c r="E977" s="3">
        <f>181438+75438</f>
        <v>256876</v>
      </c>
      <c r="F977" s="3">
        <f>8305+3276</f>
        <v>11581</v>
      </c>
      <c r="G977" s="10">
        <f t="shared" si="20"/>
        <v>22180.813401260686</v>
      </c>
    </row>
    <row r="978" spans="1:7" x14ac:dyDescent="0.25">
      <c r="A978" s="2" t="s">
        <v>140</v>
      </c>
      <c r="B978" s="2" t="s">
        <v>6</v>
      </c>
      <c r="C978" s="2" t="s">
        <v>63</v>
      </c>
      <c r="D978" s="2" t="s">
        <v>66</v>
      </c>
      <c r="E978" s="3">
        <f>203205+63848</f>
        <v>267053</v>
      </c>
      <c r="F978" s="3">
        <f>8909+3090</f>
        <v>11999</v>
      </c>
      <c r="G978" s="10">
        <f t="shared" si="20"/>
        <v>22256.27135594633</v>
      </c>
    </row>
    <row r="979" spans="1:7" x14ac:dyDescent="0.25">
      <c r="A979" s="2" t="s">
        <v>143</v>
      </c>
      <c r="B979" s="2" t="s">
        <v>6</v>
      </c>
      <c r="C979" s="2" t="s">
        <v>63</v>
      </c>
      <c r="D979" s="2" t="s">
        <v>66</v>
      </c>
      <c r="E979" s="3">
        <f>214834+57598.69</f>
        <v>272432.69</v>
      </c>
      <c r="F979" s="3">
        <f>9443+2841</f>
        <v>12284</v>
      </c>
      <c r="G979" s="10">
        <f t="shared" si="20"/>
        <v>22177.848420709866</v>
      </c>
    </row>
    <row r="980" spans="1:7" x14ac:dyDescent="0.25">
      <c r="A980" s="2" t="s">
        <v>5</v>
      </c>
      <c r="B980" s="2" t="s">
        <v>6</v>
      </c>
      <c r="C980" s="2" t="s">
        <v>63</v>
      </c>
      <c r="D980" s="2" t="s">
        <v>67</v>
      </c>
      <c r="E980" s="3">
        <v>5347</v>
      </c>
      <c r="F980" s="3">
        <v>299</v>
      </c>
      <c r="G980" s="10">
        <f t="shared" si="20"/>
        <v>17882.94314381271</v>
      </c>
    </row>
    <row r="981" spans="1:7" x14ac:dyDescent="0.25">
      <c r="A981" s="2" t="s">
        <v>9</v>
      </c>
      <c r="B981" s="2" t="s">
        <v>6</v>
      </c>
      <c r="C981" s="2" t="s">
        <v>63</v>
      </c>
      <c r="D981" s="2" t="s">
        <v>67</v>
      </c>
      <c r="E981" s="3">
        <v>4885</v>
      </c>
      <c r="F981" s="3">
        <v>299</v>
      </c>
      <c r="G981" s="10">
        <f t="shared" si="20"/>
        <v>16337.792642140468</v>
      </c>
    </row>
    <row r="982" spans="1:7" x14ac:dyDescent="0.25">
      <c r="A982" s="2" t="s">
        <v>10</v>
      </c>
      <c r="B982" s="2" t="s">
        <v>6</v>
      </c>
      <c r="C982" s="2" t="s">
        <v>63</v>
      </c>
      <c r="D982" s="2" t="s">
        <v>67</v>
      </c>
      <c r="E982" s="3">
        <v>5609</v>
      </c>
      <c r="F982" s="3">
        <v>343</v>
      </c>
      <c r="G982" s="10">
        <f t="shared" si="20"/>
        <v>16352.769679300291</v>
      </c>
    </row>
    <row r="983" spans="1:7" x14ac:dyDescent="0.25">
      <c r="A983" s="2" t="s">
        <v>11</v>
      </c>
      <c r="B983" s="2" t="s">
        <v>6</v>
      </c>
      <c r="C983" s="2" t="s">
        <v>63</v>
      </c>
      <c r="D983" s="2" t="s">
        <v>67</v>
      </c>
      <c r="E983" s="3">
        <v>5761</v>
      </c>
      <c r="F983" s="3">
        <v>327</v>
      </c>
      <c r="G983" s="10">
        <f t="shared" si="20"/>
        <v>17617.737003058104</v>
      </c>
    </row>
    <row r="984" spans="1:7" x14ac:dyDescent="0.25">
      <c r="A984" s="2" t="s">
        <v>12</v>
      </c>
      <c r="B984" s="2" t="s">
        <v>6</v>
      </c>
      <c r="C984" s="2" t="s">
        <v>63</v>
      </c>
      <c r="D984" s="2" t="s">
        <v>67</v>
      </c>
      <c r="E984" s="3">
        <v>7467</v>
      </c>
      <c r="F984" s="3">
        <v>363</v>
      </c>
      <c r="G984" s="10">
        <f t="shared" si="20"/>
        <v>20570.247933884297</v>
      </c>
    </row>
    <row r="985" spans="1:7" x14ac:dyDescent="0.25">
      <c r="A985" s="2" t="s">
        <v>13</v>
      </c>
      <c r="B985" s="2" t="s">
        <v>6</v>
      </c>
      <c r="C985" s="2" t="s">
        <v>63</v>
      </c>
      <c r="D985" s="2" t="s">
        <v>67</v>
      </c>
      <c r="E985" s="3">
        <v>8309</v>
      </c>
      <c r="F985" s="3">
        <v>394</v>
      </c>
      <c r="G985" s="10">
        <f t="shared" si="20"/>
        <v>21088.832487309646</v>
      </c>
    </row>
    <row r="986" spans="1:7" x14ac:dyDescent="0.25">
      <c r="A986" s="2" t="s">
        <v>14</v>
      </c>
      <c r="B986" s="2" t="s">
        <v>6</v>
      </c>
      <c r="C986" s="2" t="s">
        <v>63</v>
      </c>
      <c r="D986" s="2" t="s">
        <v>67</v>
      </c>
      <c r="E986" s="3">
        <v>8812</v>
      </c>
      <c r="F986" s="3">
        <v>418</v>
      </c>
      <c r="G986" s="10">
        <f t="shared" si="20"/>
        <v>21081.33971291866</v>
      </c>
    </row>
    <row r="987" spans="1:7" x14ac:dyDescent="0.25">
      <c r="A987" s="2" t="s">
        <v>15</v>
      </c>
      <c r="B987" s="2" t="s">
        <v>6</v>
      </c>
      <c r="C987" s="2" t="s">
        <v>63</v>
      </c>
      <c r="D987" s="2" t="s">
        <v>67</v>
      </c>
      <c r="E987" s="3">
        <v>9716</v>
      </c>
      <c r="F987" s="3">
        <v>500</v>
      </c>
      <c r="G987" s="10">
        <f t="shared" si="20"/>
        <v>19432</v>
      </c>
    </row>
    <row r="988" spans="1:7" x14ac:dyDescent="0.25">
      <c r="A988" s="2" t="s">
        <v>16</v>
      </c>
      <c r="B988" s="2" t="s">
        <v>6</v>
      </c>
      <c r="C988" s="2" t="s">
        <v>63</v>
      </c>
      <c r="D988" s="2" t="s">
        <v>67</v>
      </c>
      <c r="E988" s="3">
        <v>9855</v>
      </c>
      <c r="F988" s="3">
        <v>530</v>
      </c>
      <c r="G988" s="10">
        <f t="shared" si="20"/>
        <v>18594.33962264151</v>
      </c>
    </row>
    <row r="989" spans="1:7" x14ac:dyDescent="0.25">
      <c r="A989" s="2" t="s">
        <v>17</v>
      </c>
      <c r="B989" s="2" t="s">
        <v>6</v>
      </c>
      <c r="C989" s="2" t="s">
        <v>63</v>
      </c>
      <c r="D989" s="2" t="s">
        <v>67</v>
      </c>
      <c r="E989" s="3">
        <v>10808</v>
      </c>
      <c r="F989" s="3">
        <v>542</v>
      </c>
      <c r="G989" s="10">
        <f t="shared" si="20"/>
        <v>19940.959409594096</v>
      </c>
    </row>
    <row r="990" spans="1:7" x14ac:dyDescent="0.25">
      <c r="A990" s="2" t="s">
        <v>18</v>
      </c>
      <c r="B990" s="2" t="s">
        <v>6</v>
      </c>
      <c r="C990" s="2" t="s">
        <v>63</v>
      </c>
      <c r="D990" s="2" t="s">
        <v>67</v>
      </c>
      <c r="E990" s="3">
        <v>11100</v>
      </c>
      <c r="F990" s="3">
        <v>588</v>
      </c>
      <c r="G990" s="10">
        <f t="shared" si="20"/>
        <v>18877.551020408162</v>
      </c>
    </row>
    <row r="991" spans="1:7" x14ac:dyDescent="0.25">
      <c r="A991" s="2" t="s">
        <v>19</v>
      </c>
      <c r="B991" s="2" t="s">
        <v>6</v>
      </c>
      <c r="C991" s="2" t="s">
        <v>63</v>
      </c>
      <c r="D991" s="2" t="s">
        <v>67</v>
      </c>
      <c r="E991" s="3">
        <v>10911</v>
      </c>
      <c r="F991" s="3">
        <v>588</v>
      </c>
      <c r="G991" s="10">
        <f t="shared" si="20"/>
        <v>18556.122448979593</v>
      </c>
    </row>
    <row r="992" spans="1:7" x14ac:dyDescent="0.25">
      <c r="A992" s="2" t="s">
        <v>20</v>
      </c>
      <c r="B992" s="2" t="s">
        <v>6</v>
      </c>
      <c r="C992" s="2" t="s">
        <v>63</v>
      </c>
      <c r="D992" s="2" t="s">
        <v>67</v>
      </c>
      <c r="E992" s="3">
        <v>10632</v>
      </c>
      <c r="F992" s="3">
        <v>880</v>
      </c>
      <c r="G992" s="10">
        <f t="shared" si="20"/>
        <v>12081.818181818182</v>
      </c>
    </row>
    <row r="993" spans="1:7" x14ac:dyDescent="0.25">
      <c r="A993" s="2" t="s">
        <v>21</v>
      </c>
      <c r="B993" s="2" t="s">
        <v>6</v>
      </c>
      <c r="C993" s="2" t="s">
        <v>63</v>
      </c>
      <c r="D993" s="2" t="s">
        <v>67</v>
      </c>
      <c r="E993" s="3">
        <v>11923</v>
      </c>
      <c r="F993" s="3">
        <v>924</v>
      </c>
      <c r="G993" s="10">
        <f t="shared" si="20"/>
        <v>12903.679653679654</v>
      </c>
    </row>
    <row r="994" spans="1:7" x14ac:dyDescent="0.25">
      <c r="A994" s="2" t="s">
        <v>22</v>
      </c>
      <c r="B994" s="2" t="s">
        <v>6</v>
      </c>
      <c r="C994" s="2" t="s">
        <v>63</v>
      </c>
      <c r="D994" s="2" t="s">
        <v>67</v>
      </c>
      <c r="E994" s="3">
        <v>21013</v>
      </c>
      <c r="F994" s="3">
        <v>1090</v>
      </c>
      <c r="G994" s="10">
        <f t="shared" si="20"/>
        <v>19277.981651376147</v>
      </c>
    </row>
    <row r="995" spans="1:7" x14ac:dyDescent="0.25">
      <c r="A995" s="2" t="s">
        <v>23</v>
      </c>
      <c r="B995" s="2" t="s">
        <v>6</v>
      </c>
      <c r="C995" s="2" t="s">
        <v>63</v>
      </c>
      <c r="D995" s="2" t="s">
        <v>67</v>
      </c>
      <c r="E995" s="3">
        <v>20920</v>
      </c>
      <c r="F995" s="3">
        <v>921</v>
      </c>
      <c r="G995" s="10">
        <f t="shared" si="20"/>
        <v>22714.440825190009</v>
      </c>
    </row>
    <row r="996" spans="1:7" x14ac:dyDescent="0.25">
      <c r="A996" s="2" t="s">
        <v>24</v>
      </c>
      <c r="B996" s="2" t="s">
        <v>6</v>
      </c>
      <c r="C996" s="2" t="s">
        <v>63</v>
      </c>
      <c r="D996" s="2" t="s">
        <v>67</v>
      </c>
      <c r="E996" s="3">
        <v>25425</v>
      </c>
      <c r="F996" s="3">
        <v>1038</v>
      </c>
      <c r="G996" s="10">
        <f t="shared" si="20"/>
        <v>24494.219653179189</v>
      </c>
    </row>
    <row r="997" spans="1:7" x14ac:dyDescent="0.25">
      <c r="A997" s="2" t="s">
        <v>25</v>
      </c>
      <c r="B997" s="2" t="s">
        <v>6</v>
      </c>
      <c r="C997" s="2" t="s">
        <v>63</v>
      </c>
      <c r="D997" s="2" t="s">
        <v>67</v>
      </c>
      <c r="E997" s="3">
        <v>37885</v>
      </c>
      <c r="F997" s="3">
        <v>1512</v>
      </c>
      <c r="G997" s="10">
        <f t="shared" si="20"/>
        <v>25056.216931216932</v>
      </c>
    </row>
    <row r="998" spans="1:7" x14ac:dyDescent="0.25">
      <c r="A998" s="2" t="s">
        <v>26</v>
      </c>
      <c r="B998" s="2" t="s">
        <v>6</v>
      </c>
      <c r="C998" s="2" t="s">
        <v>63</v>
      </c>
      <c r="D998" s="2" t="s">
        <v>67</v>
      </c>
      <c r="E998" s="3">
        <v>33800</v>
      </c>
      <c r="F998" s="3">
        <v>1400</v>
      </c>
      <c r="G998" s="10">
        <f t="shared" si="20"/>
        <v>24142.857142857141</v>
      </c>
    </row>
    <row r="999" spans="1:7" x14ac:dyDescent="0.25">
      <c r="A999" s="2" t="s">
        <v>130</v>
      </c>
      <c r="B999" s="2" t="s">
        <v>6</v>
      </c>
      <c r="C999" s="2" t="s">
        <v>63</v>
      </c>
      <c r="D999" s="2" t="s">
        <v>67</v>
      </c>
      <c r="E999" s="3">
        <v>31119</v>
      </c>
      <c r="F999" s="3">
        <v>1367</v>
      </c>
      <c r="G999" s="10">
        <f t="shared" si="20"/>
        <v>22764.447695683979</v>
      </c>
    </row>
    <row r="1000" spans="1:7" x14ac:dyDescent="0.25">
      <c r="A1000" s="2" t="s">
        <v>131</v>
      </c>
      <c r="B1000" s="2" t="s">
        <v>6</v>
      </c>
      <c r="C1000" s="2" t="s">
        <v>63</v>
      </c>
      <c r="D1000" s="2" t="s">
        <v>67</v>
      </c>
      <c r="E1000" s="3">
        <v>28591</v>
      </c>
      <c r="F1000" s="3">
        <v>1358</v>
      </c>
      <c r="G1000" s="10">
        <f t="shared" si="20"/>
        <v>21053.755522827691</v>
      </c>
    </row>
    <row r="1001" spans="1:7" x14ac:dyDescent="0.25">
      <c r="A1001" s="2" t="s">
        <v>132</v>
      </c>
      <c r="B1001" s="2" t="s">
        <v>6</v>
      </c>
      <c r="C1001" s="2" t="s">
        <v>63</v>
      </c>
      <c r="D1001" s="2" t="s">
        <v>67</v>
      </c>
      <c r="E1001" s="3">
        <v>22946</v>
      </c>
      <c r="F1001" s="3">
        <v>928</v>
      </c>
      <c r="G1001" s="10">
        <f t="shared" si="20"/>
        <v>24726.293103448279</v>
      </c>
    </row>
    <row r="1002" spans="1:7" x14ac:dyDescent="0.25">
      <c r="A1002" s="2" t="s">
        <v>133</v>
      </c>
      <c r="B1002" s="2" t="s">
        <v>6</v>
      </c>
      <c r="C1002" s="2" t="s">
        <v>63</v>
      </c>
      <c r="D1002" s="2" t="s">
        <v>67</v>
      </c>
      <c r="E1002" s="3">
        <v>22972</v>
      </c>
      <c r="F1002" s="3">
        <v>1228</v>
      </c>
      <c r="G1002" s="10">
        <f t="shared" si="20"/>
        <v>18706.840390879479</v>
      </c>
    </row>
    <row r="1003" spans="1:7" x14ac:dyDescent="0.25">
      <c r="A1003" s="2" t="s">
        <v>135</v>
      </c>
      <c r="B1003" s="2" t="s">
        <v>6</v>
      </c>
      <c r="C1003" s="2" t="s">
        <v>63</v>
      </c>
      <c r="D1003" s="2" t="s">
        <v>67</v>
      </c>
      <c r="E1003" s="3">
        <v>27846.720000000001</v>
      </c>
      <c r="F1003" s="3">
        <v>1222</v>
      </c>
      <c r="G1003" s="10">
        <f t="shared" si="20"/>
        <v>22787.823240589198</v>
      </c>
    </row>
    <row r="1004" spans="1:7" x14ac:dyDescent="0.25">
      <c r="A1004" s="2" t="s">
        <v>136</v>
      </c>
      <c r="B1004" s="2" t="s">
        <v>6</v>
      </c>
      <c r="C1004" s="2" t="s">
        <v>63</v>
      </c>
      <c r="D1004" s="2" t="s">
        <v>67</v>
      </c>
      <c r="E1004" s="3">
        <v>27094</v>
      </c>
      <c r="F1004" s="3">
        <v>1294</v>
      </c>
      <c r="G1004" s="10">
        <f t="shared" si="20"/>
        <v>20938.176197836168</v>
      </c>
    </row>
    <row r="1005" spans="1:7" x14ac:dyDescent="0.25">
      <c r="A1005" s="2" t="s">
        <v>137</v>
      </c>
      <c r="B1005" s="2" t="s">
        <v>6</v>
      </c>
      <c r="C1005" s="2" t="s">
        <v>63</v>
      </c>
      <c r="D1005" s="2" t="s">
        <v>67</v>
      </c>
      <c r="E1005" s="3">
        <v>27753</v>
      </c>
      <c r="F1005" s="3">
        <v>1259</v>
      </c>
      <c r="G1005" s="10">
        <f t="shared" si="20"/>
        <v>22043.685464654489</v>
      </c>
    </row>
    <row r="1006" spans="1:7" x14ac:dyDescent="0.25">
      <c r="A1006" s="2" t="s">
        <v>140</v>
      </c>
      <c r="B1006" s="2" t="s">
        <v>6</v>
      </c>
      <c r="C1006" s="2" t="s">
        <v>63</v>
      </c>
      <c r="D1006" s="2" t="s">
        <v>67</v>
      </c>
      <c r="E1006" s="3">
        <v>26642</v>
      </c>
      <c r="F1006" s="3">
        <v>1214</v>
      </c>
      <c r="G1006" s="10">
        <f t="shared" si="20"/>
        <v>21945.634266886325</v>
      </c>
    </row>
    <row r="1007" spans="1:7" x14ac:dyDescent="0.25">
      <c r="A1007" s="2" t="s">
        <v>143</v>
      </c>
      <c r="B1007" s="2" t="s">
        <v>6</v>
      </c>
      <c r="C1007" s="2" t="s">
        <v>63</v>
      </c>
      <c r="D1007" s="2" t="s">
        <v>67</v>
      </c>
      <c r="E1007" s="3">
        <v>25475</v>
      </c>
      <c r="F1007" s="3">
        <v>1149</v>
      </c>
      <c r="G1007" s="10">
        <f t="shared" si="20"/>
        <v>22171.453437771976</v>
      </c>
    </row>
    <row r="1008" spans="1:7" x14ac:dyDescent="0.25">
      <c r="A1008" s="2" t="s">
        <v>5</v>
      </c>
      <c r="B1008" s="2" t="s">
        <v>6</v>
      </c>
      <c r="C1008" s="2" t="s">
        <v>63</v>
      </c>
      <c r="D1008" s="2" t="s">
        <v>68</v>
      </c>
      <c r="E1008" s="3">
        <v>12644</v>
      </c>
      <c r="F1008" s="3">
        <v>844</v>
      </c>
      <c r="G1008" s="10">
        <f t="shared" si="20"/>
        <v>14981.042654028435</v>
      </c>
    </row>
    <row r="1009" spans="1:7" x14ac:dyDescent="0.25">
      <c r="A1009" s="2" t="s">
        <v>9</v>
      </c>
      <c r="B1009" s="2" t="s">
        <v>6</v>
      </c>
      <c r="C1009" s="2" t="s">
        <v>63</v>
      </c>
      <c r="D1009" s="2" t="s">
        <v>68</v>
      </c>
      <c r="E1009" s="3">
        <v>19996</v>
      </c>
      <c r="F1009" s="3">
        <v>957</v>
      </c>
      <c r="G1009" s="10">
        <f t="shared" si="20"/>
        <v>20894.461859979103</v>
      </c>
    </row>
    <row r="1010" spans="1:7" x14ac:dyDescent="0.25">
      <c r="A1010" s="2" t="s">
        <v>10</v>
      </c>
      <c r="B1010" s="2" t="s">
        <v>6</v>
      </c>
      <c r="C1010" s="2" t="s">
        <v>63</v>
      </c>
      <c r="D1010" s="2" t="s">
        <v>68</v>
      </c>
      <c r="E1010" s="3">
        <v>23742</v>
      </c>
      <c r="F1010" s="3">
        <v>1090</v>
      </c>
      <c r="G1010" s="10">
        <f t="shared" ref="G1010:G1100" si="23">(E1010/F1010)*1000</f>
        <v>21781.65137614679</v>
      </c>
    </row>
    <row r="1011" spans="1:7" x14ac:dyDescent="0.25">
      <c r="A1011" s="2" t="s">
        <v>11</v>
      </c>
      <c r="B1011" s="2" t="s">
        <v>6</v>
      </c>
      <c r="C1011" s="2" t="s">
        <v>63</v>
      </c>
      <c r="D1011" s="2" t="s">
        <v>68</v>
      </c>
      <c r="E1011" s="3">
        <v>27730</v>
      </c>
      <c r="F1011" s="3">
        <v>1319</v>
      </c>
      <c r="G1011" s="10">
        <f t="shared" si="23"/>
        <v>21023.502653525396</v>
      </c>
    </row>
    <row r="1012" spans="1:7" x14ac:dyDescent="0.25">
      <c r="A1012" s="2" t="s">
        <v>12</v>
      </c>
      <c r="B1012" s="2" t="s">
        <v>6</v>
      </c>
      <c r="C1012" s="2" t="s">
        <v>63</v>
      </c>
      <c r="D1012" s="2" t="s">
        <v>68</v>
      </c>
      <c r="E1012" s="3">
        <v>29921</v>
      </c>
      <c r="F1012" s="3">
        <v>1288</v>
      </c>
      <c r="G1012" s="10">
        <f t="shared" si="23"/>
        <v>23230.590062111802</v>
      </c>
    </row>
    <row r="1013" spans="1:7" x14ac:dyDescent="0.25">
      <c r="A1013" s="2" t="s">
        <v>13</v>
      </c>
      <c r="B1013" s="2" t="s">
        <v>6</v>
      </c>
      <c r="C1013" s="2" t="s">
        <v>63</v>
      </c>
      <c r="D1013" s="2" t="s">
        <v>68</v>
      </c>
      <c r="E1013" s="3">
        <v>27853</v>
      </c>
      <c r="F1013" s="3">
        <v>1262</v>
      </c>
      <c r="G1013" s="10">
        <f t="shared" si="23"/>
        <v>22070.522979397781</v>
      </c>
    </row>
    <row r="1014" spans="1:7" x14ac:dyDescent="0.25">
      <c r="A1014" s="2" t="s">
        <v>14</v>
      </c>
      <c r="B1014" s="2" t="s">
        <v>6</v>
      </c>
      <c r="C1014" s="2" t="s">
        <v>63</v>
      </c>
      <c r="D1014" s="2" t="s">
        <v>68</v>
      </c>
      <c r="E1014" s="3">
        <v>28736</v>
      </c>
      <c r="F1014" s="3">
        <v>1375</v>
      </c>
      <c r="G1014" s="10">
        <f t="shared" si="23"/>
        <v>20898.909090909088</v>
      </c>
    </row>
    <row r="1015" spans="1:7" x14ac:dyDescent="0.25">
      <c r="A1015" s="2" t="s">
        <v>15</v>
      </c>
      <c r="B1015" s="2" t="s">
        <v>6</v>
      </c>
      <c r="C1015" s="2" t="s">
        <v>63</v>
      </c>
      <c r="D1015" s="2" t="s">
        <v>68</v>
      </c>
      <c r="E1015" s="3">
        <v>31929</v>
      </c>
      <c r="F1015" s="3">
        <v>1570</v>
      </c>
      <c r="G1015" s="10">
        <f t="shared" si="23"/>
        <v>20336.942675159236</v>
      </c>
    </row>
    <row r="1016" spans="1:7" x14ac:dyDescent="0.25">
      <c r="A1016" s="2" t="s">
        <v>16</v>
      </c>
      <c r="B1016" s="2" t="s">
        <v>6</v>
      </c>
      <c r="C1016" s="2" t="s">
        <v>63</v>
      </c>
      <c r="D1016" s="2" t="s">
        <v>68</v>
      </c>
      <c r="E1016" s="3">
        <v>35130</v>
      </c>
      <c r="F1016" s="3">
        <v>1792</v>
      </c>
      <c r="G1016" s="10">
        <f t="shared" si="23"/>
        <v>19603.794642857141</v>
      </c>
    </row>
    <row r="1017" spans="1:7" x14ac:dyDescent="0.25">
      <c r="A1017" s="2" t="s">
        <v>17</v>
      </c>
      <c r="B1017" s="2" t="s">
        <v>6</v>
      </c>
      <c r="C1017" s="2" t="s">
        <v>63</v>
      </c>
      <c r="D1017" s="2" t="s">
        <v>68</v>
      </c>
      <c r="E1017" s="3">
        <v>40740</v>
      </c>
      <c r="F1017" s="3">
        <v>2013</v>
      </c>
      <c r="G1017" s="10">
        <f t="shared" si="23"/>
        <v>20238.450074515647</v>
      </c>
    </row>
    <row r="1018" spans="1:7" x14ac:dyDescent="0.25">
      <c r="A1018" s="2" t="s">
        <v>18</v>
      </c>
      <c r="B1018" s="2" t="s">
        <v>6</v>
      </c>
      <c r="C1018" s="2" t="s">
        <v>63</v>
      </c>
      <c r="D1018" s="2" t="s">
        <v>68</v>
      </c>
      <c r="E1018" s="3">
        <v>42257</v>
      </c>
      <c r="F1018" s="3">
        <v>2119</v>
      </c>
      <c r="G1018" s="10">
        <f t="shared" si="23"/>
        <v>19941.953751769703</v>
      </c>
    </row>
    <row r="1019" spans="1:7" x14ac:dyDescent="0.25">
      <c r="A1019" s="2" t="s">
        <v>19</v>
      </c>
      <c r="B1019" s="2" t="s">
        <v>6</v>
      </c>
      <c r="C1019" s="2" t="s">
        <v>63</v>
      </c>
      <c r="D1019" s="2" t="s">
        <v>68</v>
      </c>
      <c r="E1019" s="3">
        <v>39694</v>
      </c>
      <c r="F1019" s="3">
        <v>1871</v>
      </c>
      <c r="G1019" s="10">
        <f t="shared" si="23"/>
        <v>21215.392838054515</v>
      </c>
    </row>
    <row r="1020" spans="1:7" x14ac:dyDescent="0.25">
      <c r="A1020" s="2" t="s">
        <v>20</v>
      </c>
      <c r="B1020" s="2" t="s">
        <v>6</v>
      </c>
      <c r="C1020" s="2" t="s">
        <v>63</v>
      </c>
      <c r="D1020" s="2" t="s">
        <v>68</v>
      </c>
      <c r="E1020" s="3">
        <v>43278</v>
      </c>
      <c r="F1020" s="3">
        <v>2916</v>
      </c>
      <c r="G1020" s="10">
        <f t="shared" si="23"/>
        <v>14841.56378600823</v>
      </c>
    </row>
    <row r="1021" spans="1:7" x14ac:dyDescent="0.25">
      <c r="A1021" s="2" t="s">
        <v>21</v>
      </c>
      <c r="B1021" s="2" t="s">
        <v>6</v>
      </c>
      <c r="C1021" s="2" t="s">
        <v>63</v>
      </c>
      <c r="D1021" s="2" t="s">
        <v>68</v>
      </c>
      <c r="E1021" s="3">
        <v>46241</v>
      </c>
      <c r="F1021" s="3">
        <v>3173</v>
      </c>
      <c r="G1021" s="10">
        <f t="shared" si="23"/>
        <v>14573.274503624329</v>
      </c>
    </row>
    <row r="1022" spans="1:7" x14ac:dyDescent="0.25">
      <c r="A1022" s="2" t="s">
        <v>22</v>
      </c>
      <c r="B1022" s="2" t="s">
        <v>6</v>
      </c>
      <c r="C1022" s="2" t="s">
        <v>63</v>
      </c>
      <c r="D1022" s="2" t="s">
        <v>68</v>
      </c>
      <c r="E1022" s="3">
        <v>52421</v>
      </c>
      <c r="F1022" s="3">
        <v>3920</v>
      </c>
      <c r="G1022" s="10">
        <f t="shared" si="23"/>
        <v>13372.704081632653</v>
      </c>
    </row>
    <row r="1023" spans="1:7" x14ac:dyDescent="0.25">
      <c r="A1023" s="2" t="s">
        <v>23</v>
      </c>
      <c r="B1023" s="2" t="s">
        <v>6</v>
      </c>
      <c r="C1023" s="2" t="s">
        <v>63</v>
      </c>
      <c r="D1023" s="2" t="s">
        <v>68</v>
      </c>
      <c r="E1023" s="3">
        <v>42408</v>
      </c>
      <c r="F1023" s="4">
        <v>2233</v>
      </c>
      <c r="G1023" s="10">
        <f t="shared" si="23"/>
        <v>18991.491267353336</v>
      </c>
    </row>
    <row r="1024" spans="1:7" x14ac:dyDescent="0.25">
      <c r="A1024" s="2" t="s">
        <v>24</v>
      </c>
      <c r="B1024" s="2" t="s">
        <v>6</v>
      </c>
      <c r="C1024" s="2" t="s">
        <v>63</v>
      </c>
      <c r="D1024" s="2" t="s">
        <v>68</v>
      </c>
      <c r="E1024" s="3">
        <v>52899</v>
      </c>
      <c r="F1024" s="3">
        <v>2752</v>
      </c>
      <c r="G1024" s="10">
        <f t="shared" si="23"/>
        <v>19222.02034883721</v>
      </c>
    </row>
    <row r="1025" spans="1:7" x14ac:dyDescent="0.25">
      <c r="A1025" s="2" t="s">
        <v>25</v>
      </c>
      <c r="B1025" s="2" t="s">
        <v>6</v>
      </c>
      <c r="C1025" s="2" t="s">
        <v>63</v>
      </c>
      <c r="D1025" s="2" t="s">
        <v>68</v>
      </c>
      <c r="E1025" s="3">
        <v>78982</v>
      </c>
      <c r="F1025" s="3">
        <v>4081</v>
      </c>
      <c r="G1025" s="10">
        <f t="shared" si="23"/>
        <v>19353.589806419994</v>
      </c>
    </row>
    <row r="1026" spans="1:7" x14ac:dyDescent="0.25">
      <c r="A1026" s="2" t="s">
        <v>26</v>
      </c>
      <c r="B1026" s="2" t="s">
        <v>6</v>
      </c>
      <c r="C1026" s="2" t="s">
        <v>63</v>
      </c>
      <c r="D1026" s="2" t="s">
        <v>68</v>
      </c>
      <c r="E1026" s="3">
        <v>81396</v>
      </c>
      <c r="F1026" s="3">
        <v>4321</v>
      </c>
      <c r="G1026" s="10">
        <f t="shared" si="23"/>
        <v>18837.306179125204</v>
      </c>
    </row>
    <row r="1027" spans="1:7" x14ac:dyDescent="0.25">
      <c r="A1027" s="2" t="s">
        <v>130</v>
      </c>
      <c r="B1027" s="2" t="s">
        <v>6</v>
      </c>
      <c r="C1027" s="2" t="s">
        <v>63</v>
      </c>
      <c r="D1027" s="2" t="s">
        <v>68</v>
      </c>
      <c r="E1027" s="3">
        <v>71962</v>
      </c>
      <c r="F1027" s="3">
        <v>3713</v>
      </c>
      <c r="G1027" s="10">
        <f t="shared" ref="G1027:G1035" si="24">(E1027/F1027)*1000</f>
        <v>19381.093455426879</v>
      </c>
    </row>
    <row r="1028" spans="1:7" x14ac:dyDescent="0.25">
      <c r="A1028" s="2" t="s">
        <v>131</v>
      </c>
      <c r="B1028" s="2" t="s">
        <v>6</v>
      </c>
      <c r="C1028" s="2" t="s">
        <v>63</v>
      </c>
      <c r="D1028" s="2" t="s">
        <v>68</v>
      </c>
      <c r="E1028" s="3">
        <v>69094</v>
      </c>
      <c r="F1028" s="3">
        <v>3565</v>
      </c>
      <c r="G1028" s="10">
        <f t="shared" si="24"/>
        <v>19381.206171107995</v>
      </c>
    </row>
    <row r="1029" spans="1:7" x14ac:dyDescent="0.25">
      <c r="A1029" s="2" t="s">
        <v>132</v>
      </c>
      <c r="B1029" s="2" t="s">
        <v>6</v>
      </c>
      <c r="C1029" s="2" t="s">
        <v>63</v>
      </c>
      <c r="D1029" s="2" t="s">
        <v>68</v>
      </c>
      <c r="E1029" s="3">
        <v>63233</v>
      </c>
      <c r="F1029" s="3">
        <v>2614</v>
      </c>
      <c r="G1029" s="10">
        <f t="shared" si="24"/>
        <v>24190.130068859988</v>
      </c>
    </row>
    <row r="1030" spans="1:7" x14ac:dyDescent="0.25">
      <c r="A1030" s="2" t="s">
        <v>133</v>
      </c>
      <c r="B1030" s="2" t="s">
        <v>6</v>
      </c>
      <c r="C1030" s="2" t="s">
        <v>63</v>
      </c>
      <c r="D1030" s="2" t="s">
        <v>68</v>
      </c>
      <c r="E1030" s="3">
        <v>58657</v>
      </c>
      <c r="F1030" s="3">
        <v>3034</v>
      </c>
      <c r="G1030" s="10">
        <f t="shared" si="24"/>
        <v>19333.223467369808</v>
      </c>
    </row>
    <row r="1031" spans="1:7" x14ac:dyDescent="0.25">
      <c r="A1031" s="2" t="s">
        <v>135</v>
      </c>
      <c r="B1031" s="2" t="s">
        <v>6</v>
      </c>
      <c r="C1031" s="2" t="s">
        <v>63</v>
      </c>
      <c r="D1031" s="2" t="s">
        <v>68</v>
      </c>
      <c r="E1031" s="3">
        <v>73492.490000000005</v>
      </c>
      <c r="F1031" s="3">
        <v>3844</v>
      </c>
      <c r="G1031" s="10">
        <f t="shared" si="24"/>
        <v>19118.753902185224</v>
      </c>
    </row>
    <row r="1032" spans="1:7" x14ac:dyDescent="0.25">
      <c r="A1032" s="2" t="s">
        <v>136</v>
      </c>
      <c r="B1032" s="2" t="s">
        <v>6</v>
      </c>
      <c r="C1032" s="2" t="s">
        <v>63</v>
      </c>
      <c r="D1032" s="2" t="s">
        <v>68</v>
      </c>
      <c r="E1032" s="3">
        <v>74201</v>
      </c>
      <c r="F1032" s="3">
        <v>3648</v>
      </c>
      <c r="G1032" s="10">
        <f t="shared" si="24"/>
        <v>20340.186403508771</v>
      </c>
    </row>
    <row r="1033" spans="1:7" x14ac:dyDescent="0.25">
      <c r="A1033" s="2" t="s">
        <v>137</v>
      </c>
      <c r="B1033" s="2" t="s">
        <v>6</v>
      </c>
      <c r="C1033" s="2" t="s">
        <v>63</v>
      </c>
      <c r="D1033" s="2" t="s">
        <v>68</v>
      </c>
      <c r="E1033" s="3">
        <v>74581</v>
      </c>
      <c r="F1033" s="3">
        <v>3487</v>
      </c>
      <c r="G1033" s="10">
        <f t="shared" si="24"/>
        <v>21388.299397763119</v>
      </c>
    </row>
    <row r="1034" spans="1:7" x14ac:dyDescent="0.25">
      <c r="A1034" s="2" t="s">
        <v>140</v>
      </c>
      <c r="B1034" s="2" t="s">
        <v>6</v>
      </c>
      <c r="C1034" s="2" t="s">
        <v>63</v>
      </c>
      <c r="D1034" s="2" t="s">
        <v>68</v>
      </c>
      <c r="E1034" s="3">
        <v>74622</v>
      </c>
      <c r="F1034" s="3">
        <v>3518</v>
      </c>
      <c r="G1034" s="10">
        <f t="shared" si="24"/>
        <v>21211.48379761228</v>
      </c>
    </row>
    <row r="1035" spans="1:7" x14ac:dyDescent="0.25">
      <c r="A1035" s="2" t="s">
        <v>143</v>
      </c>
      <c r="B1035" s="2" t="s">
        <v>6</v>
      </c>
      <c r="C1035" s="2" t="s">
        <v>63</v>
      </c>
      <c r="D1035" s="2" t="s">
        <v>68</v>
      </c>
      <c r="E1035" s="3">
        <v>76223</v>
      </c>
      <c r="F1035" s="3">
        <v>3649</v>
      </c>
      <c r="G1035" s="10">
        <f t="shared" si="24"/>
        <v>20888.73664017539</v>
      </c>
    </row>
    <row r="1036" spans="1:7" x14ac:dyDescent="0.25">
      <c r="A1036" s="2" t="s">
        <v>5</v>
      </c>
      <c r="B1036" s="2" t="s">
        <v>6</v>
      </c>
      <c r="C1036" s="2" t="s">
        <v>63</v>
      </c>
      <c r="D1036" s="2" t="s">
        <v>69</v>
      </c>
      <c r="E1036" s="3">
        <v>14057</v>
      </c>
      <c r="F1036" s="3">
        <v>1043</v>
      </c>
      <c r="G1036" s="10">
        <f t="shared" si="23"/>
        <v>13477.468839884947</v>
      </c>
    </row>
    <row r="1037" spans="1:7" x14ac:dyDescent="0.25">
      <c r="A1037" s="2" t="s">
        <v>9</v>
      </c>
      <c r="B1037" s="2" t="s">
        <v>6</v>
      </c>
      <c r="C1037" s="2" t="s">
        <v>63</v>
      </c>
      <c r="D1037" s="2" t="s">
        <v>69</v>
      </c>
      <c r="E1037" s="3">
        <v>16299</v>
      </c>
      <c r="F1037" s="3">
        <v>1217</v>
      </c>
      <c r="G1037" s="10">
        <f t="shared" si="23"/>
        <v>13392.769104354971</v>
      </c>
    </row>
    <row r="1038" spans="1:7" x14ac:dyDescent="0.25">
      <c r="A1038" s="2" t="s">
        <v>10</v>
      </c>
      <c r="B1038" s="2" t="s">
        <v>6</v>
      </c>
      <c r="C1038" s="2" t="s">
        <v>63</v>
      </c>
      <c r="D1038" s="2" t="s">
        <v>69</v>
      </c>
      <c r="E1038" s="3">
        <v>17347</v>
      </c>
      <c r="F1038" s="3">
        <v>1307</v>
      </c>
      <c r="G1038" s="10">
        <f t="shared" si="23"/>
        <v>13272.37949502678</v>
      </c>
    </row>
    <row r="1039" spans="1:7" x14ac:dyDescent="0.25">
      <c r="A1039" s="2" t="s">
        <v>11</v>
      </c>
      <c r="B1039" s="2" t="s">
        <v>6</v>
      </c>
      <c r="C1039" s="2" t="s">
        <v>63</v>
      </c>
      <c r="D1039" s="2" t="s">
        <v>69</v>
      </c>
      <c r="E1039" s="3">
        <v>18048</v>
      </c>
      <c r="F1039" s="3">
        <v>1372</v>
      </c>
      <c r="G1039" s="10">
        <f t="shared" si="23"/>
        <v>13154.518950437317</v>
      </c>
    </row>
    <row r="1040" spans="1:7" x14ac:dyDescent="0.25">
      <c r="A1040" s="2" t="s">
        <v>12</v>
      </c>
      <c r="B1040" s="2" t="s">
        <v>6</v>
      </c>
      <c r="C1040" s="2" t="s">
        <v>63</v>
      </c>
      <c r="D1040" s="2" t="s">
        <v>69</v>
      </c>
      <c r="E1040" s="3">
        <v>13855</v>
      </c>
      <c r="F1040" s="3">
        <v>1005</v>
      </c>
      <c r="G1040" s="10">
        <f t="shared" si="23"/>
        <v>13786.069651741293</v>
      </c>
    </row>
    <row r="1041" spans="1:7" x14ac:dyDescent="0.25">
      <c r="A1041" s="2" t="s">
        <v>13</v>
      </c>
      <c r="B1041" s="2" t="s">
        <v>6</v>
      </c>
      <c r="C1041" s="2" t="s">
        <v>63</v>
      </c>
      <c r="D1041" s="2" t="s">
        <v>69</v>
      </c>
      <c r="E1041" s="3">
        <v>13905</v>
      </c>
      <c r="F1041" s="3">
        <v>1262</v>
      </c>
      <c r="G1041" s="10">
        <f t="shared" si="23"/>
        <v>11018.22503961965</v>
      </c>
    </row>
    <row r="1042" spans="1:7" x14ac:dyDescent="0.25">
      <c r="A1042" s="2" t="s">
        <v>14</v>
      </c>
      <c r="B1042" s="2" t="s">
        <v>6</v>
      </c>
      <c r="C1042" s="2" t="s">
        <v>63</v>
      </c>
      <c r="D1042" s="2" t="s">
        <v>69</v>
      </c>
      <c r="E1042" s="3">
        <v>13994</v>
      </c>
      <c r="F1042" s="3">
        <v>919</v>
      </c>
      <c r="G1042" s="10">
        <f t="shared" si="23"/>
        <v>15227.421109902067</v>
      </c>
    </row>
    <row r="1043" spans="1:7" x14ac:dyDescent="0.25">
      <c r="A1043" s="2" t="s">
        <v>15</v>
      </c>
      <c r="B1043" s="2" t="s">
        <v>6</v>
      </c>
      <c r="C1043" s="2" t="s">
        <v>63</v>
      </c>
      <c r="D1043" s="2" t="s">
        <v>69</v>
      </c>
      <c r="E1043" s="3">
        <v>16982</v>
      </c>
      <c r="F1043" s="3">
        <v>1045</v>
      </c>
      <c r="G1043" s="10">
        <f t="shared" si="23"/>
        <v>16250.717703349281</v>
      </c>
    </row>
    <row r="1044" spans="1:7" x14ac:dyDescent="0.25">
      <c r="A1044" s="2" t="s">
        <v>16</v>
      </c>
      <c r="B1044" s="2" t="s">
        <v>6</v>
      </c>
      <c r="C1044" s="2" t="s">
        <v>63</v>
      </c>
      <c r="D1044" s="2" t="s">
        <v>69</v>
      </c>
      <c r="E1044" s="3">
        <v>15598</v>
      </c>
      <c r="F1044" s="3">
        <v>1059</v>
      </c>
      <c r="G1044" s="10">
        <f t="shared" si="23"/>
        <v>14728.989612842304</v>
      </c>
    </row>
    <row r="1045" spans="1:7" x14ac:dyDescent="0.25">
      <c r="A1045" s="2" t="s">
        <v>17</v>
      </c>
      <c r="B1045" s="2" t="s">
        <v>6</v>
      </c>
      <c r="C1045" s="2" t="s">
        <v>63</v>
      </c>
      <c r="D1045" s="2" t="s">
        <v>69</v>
      </c>
      <c r="E1045" s="3">
        <v>16907</v>
      </c>
      <c r="F1045" s="3">
        <v>1080</v>
      </c>
      <c r="G1045" s="10">
        <f t="shared" si="23"/>
        <v>15654.62962962963</v>
      </c>
    </row>
    <row r="1046" spans="1:7" x14ac:dyDescent="0.25">
      <c r="A1046" s="2" t="s">
        <v>18</v>
      </c>
      <c r="B1046" s="2" t="s">
        <v>6</v>
      </c>
      <c r="C1046" s="2" t="s">
        <v>63</v>
      </c>
      <c r="D1046" s="2" t="s">
        <v>69</v>
      </c>
      <c r="E1046" s="3">
        <v>19001</v>
      </c>
      <c r="F1046" s="3">
        <v>1257</v>
      </c>
      <c r="G1046" s="10">
        <f t="shared" si="23"/>
        <v>15116.149562450279</v>
      </c>
    </row>
    <row r="1047" spans="1:7" x14ac:dyDescent="0.25">
      <c r="A1047" s="2" t="s">
        <v>19</v>
      </c>
      <c r="B1047" s="2" t="s">
        <v>6</v>
      </c>
      <c r="C1047" s="2" t="s">
        <v>63</v>
      </c>
      <c r="D1047" s="2" t="s">
        <v>69</v>
      </c>
      <c r="E1047" s="3">
        <v>21653</v>
      </c>
      <c r="F1047" s="3">
        <v>1261</v>
      </c>
      <c r="G1047" s="10">
        <f t="shared" si="23"/>
        <v>17171.292624900871</v>
      </c>
    </row>
    <row r="1048" spans="1:7" x14ac:dyDescent="0.25">
      <c r="A1048" s="2" t="s">
        <v>20</v>
      </c>
      <c r="B1048" s="2" t="s">
        <v>6</v>
      </c>
      <c r="C1048" s="2" t="s">
        <v>63</v>
      </c>
      <c r="D1048" s="2" t="s">
        <v>69</v>
      </c>
      <c r="E1048" s="3">
        <v>15947</v>
      </c>
      <c r="F1048" s="3">
        <v>1712</v>
      </c>
      <c r="G1048" s="10">
        <f t="shared" si="23"/>
        <v>9314.836448598131</v>
      </c>
    </row>
    <row r="1049" spans="1:7" x14ac:dyDescent="0.25">
      <c r="A1049" s="2" t="s">
        <v>21</v>
      </c>
      <c r="B1049" s="2" t="s">
        <v>6</v>
      </c>
      <c r="C1049" s="2" t="s">
        <v>63</v>
      </c>
      <c r="D1049" s="2" t="s">
        <v>69</v>
      </c>
      <c r="E1049" s="3">
        <v>17238</v>
      </c>
      <c r="F1049" s="3">
        <v>1630</v>
      </c>
      <c r="G1049" s="10">
        <f t="shared" si="23"/>
        <v>10575.460122699385</v>
      </c>
    </row>
    <row r="1050" spans="1:7" x14ac:dyDescent="0.25">
      <c r="A1050" s="2" t="s">
        <v>22</v>
      </c>
      <c r="B1050" s="2" t="s">
        <v>6</v>
      </c>
      <c r="C1050" s="2" t="s">
        <v>63</v>
      </c>
      <c r="D1050" s="2" t="s">
        <v>69</v>
      </c>
      <c r="E1050" s="3">
        <v>19568</v>
      </c>
      <c r="F1050" s="3">
        <v>1898</v>
      </c>
      <c r="G1050" s="10">
        <f t="shared" si="23"/>
        <v>10309.799789251845</v>
      </c>
    </row>
    <row r="1051" spans="1:7" x14ac:dyDescent="0.25">
      <c r="A1051" s="2" t="s">
        <v>23</v>
      </c>
      <c r="B1051" s="2" t="s">
        <v>6</v>
      </c>
      <c r="C1051" s="2" t="s">
        <v>63</v>
      </c>
      <c r="D1051" s="2" t="s">
        <v>69</v>
      </c>
      <c r="E1051" s="3">
        <v>40736</v>
      </c>
      <c r="F1051" s="3">
        <v>4366</v>
      </c>
      <c r="G1051" s="10">
        <f t="shared" si="23"/>
        <v>9330.2794319743462</v>
      </c>
    </row>
    <row r="1052" spans="1:7" x14ac:dyDescent="0.25">
      <c r="A1052" s="2" t="s">
        <v>24</v>
      </c>
      <c r="B1052" s="2" t="s">
        <v>6</v>
      </c>
      <c r="C1052" s="2" t="s">
        <v>63</v>
      </c>
      <c r="D1052" s="2" t="s">
        <v>69</v>
      </c>
      <c r="E1052" s="3">
        <v>16673</v>
      </c>
      <c r="F1052" s="3">
        <v>1061</v>
      </c>
      <c r="G1052" s="10">
        <f t="shared" si="23"/>
        <v>15714.420358152687</v>
      </c>
    </row>
    <row r="1053" spans="1:7" x14ac:dyDescent="0.25">
      <c r="A1053" s="2" t="s">
        <v>25</v>
      </c>
      <c r="B1053" s="2" t="s">
        <v>6</v>
      </c>
      <c r="C1053" s="2" t="s">
        <v>63</v>
      </c>
      <c r="D1053" s="2" t="s">
        <v>69</v>
      </c>
      <c r="E1053" s="3">
        <v>20262</v>
      </c>
      <c r="F1053" s="3">
        <v>1317</v>
      </c>
      <c r="G1053" s="10">
        <f t="shared" si="23"/>
        <v>15384.96583143508</v>
      </c>
    </row>
    <row r="1054" spans="1:7" x14ac:dyDescent="0.25">
      <c r="A1054" s="2" t="s">
        <v>26</v>
      </c>
      <c r="B1054" s="2" t="s">
        <v>6</v>
      </c>
      <c r="C1054" s="2" t="s">
        <v>63</v>
      </c>
      <c r="D1054" s="2" t="s">
        <v>69</v>
      </c>
      <c r="E1054" s="3">
        <v>19989</v>
      </c>
      <c r="F1054" s="3">
        <v>1248</v>
      </c>
      <c r="G1054" s="10">
        <f t="shared" si="23"/>
        <v>16016.826923076924</v>
      </c>
    </row>
    <row r="1055" spans="1:7" x14ac:dyDescent="0.25">
      <c r="A1055" s="2" t="s">
        <v>130</v>
      </c>
      <c r="B1055" s="2" t="s">
        <v>6</v>
      </c>
      <c r="C1055" s="2" t="s">
        <v>63</v>
      </c>
      <c r="D1055" s="2" t="s">
        <v>69</v>
      </c>
      <c r="E1055" s="3">
        <v>16705</v>
      </c>
      <c r="F1055" s="3">
        <v>1010</v>
      </c>
      <c r="G1055" s="10">
        <f t="shared" ref="G1055:G1063" si="25">(E1055/F1055)*1000</f>
        <v>16539.603960396038</v>
      </c>
    </row>
    <row r="1056" spans="1:7" x14ac:dyDescent="0.25">
      <c r="A1056" s="2" t="s">
        <v>131</v>
      </c>
      <c r="B1056" s="2" t="s">
        <v>6</v>
      </c>
      <c r="C1056" s="2" t="s">
        <v>63</v>
      </c>
      <c r="D1056" s="2" t="s">
        <v>69</v>
      </c>
      <c r="E1056" s="3">
        <v>16460</v>
      </c>
      <c r="F1056" s="3">
        <v>1023</v>
      </c>
      <c r="G1056" s="10">
        <f t="shared" si="25"/>
        <v>16089.931573802542</v>
      </c>
    </row>
    <row r="1057" spans="1:7" x14ac:dyDescent="0.25">
      <c r="A1057" s="2" t="s">
        <v>132</v>
      </c>
      <c r="B1057" s="2" t="s">
        <v>6</v>
      </c>
      <c r="C1057" s="2" t="s">
        <v>63</v>
      </c>
      <c r="D1057" s="2" t="s">
        <v>69</v>
      </c>
      <c r="E1057" s="3">
        <v>14485</v>
      </c>
      <c r="F1057" s="3">
        <v>1001</v>
      </c>
      <c r="G1057" s="10">
        <f t="shared" si="25"/>
        <v>14470.529470529471</v>
      </c>
    </row>
    <row r="1058" spans="1:7" x14ac:dyDescent="0.25">
      <c r="A1058" s="2" t="s">
        <v>133</v>
      </c>
      <c r="B1058" s="2" t="s">
        <v>6</v>
      </c>
      <c r="C1058" s="2" t="s">
        <v>63</v>
      </c>
      <c r="D1058" s="2" t="s">
        <v>69</v>
      </c>
      <c r="E1058" s="3">
        <v>11345</v>
      </c>
      <c r="F1058">
        <v>955</v>
      </c>
      <c r="G1058" s="10">
        <f t="shared" si="25"/>
        <v>11879.581151832461</v>
      </c>
    </row>
    <row r="1059" spans="1:7" x14ac:dyDescent="0.25">
      <c r="A1059" s="2" t="s">
        <v>135</v>
      </c>
      <c r="B1059" s="2" t="s">
        <v>6</v>
      </c>
      <c r="C1059" s="2" t="s">
        <v>63</v>
      </c>
      <c r="D1059" s="2" t="s">
        <v>69</v>
      </c>
      <c r="E1059" s="3">
        <v>15413.95</v>
      </c>
      <c r="F1059" s="3">
        <v>1022</v>
      </c>
      <c r="G1059" s="10">
        <f t="shared" si="25"/>
        <v>15082.142857142857</v>
      </c>
    </row>
    <row r="1060" spans="1:7" x14ac:dyDescent="0.25">
      <c r="A1060" s="2" t="s">
        <v>136</v>
      </c>
      <c r="B1060" s="2" t="s">
        <v>6</v>
      </c>
      <c r="C1060" s="2" t="s">
        <v>63</v>
      </c>
      <c r="D1060" s="2" t="s">
        <v>69</v>
      </c>
      <c r="E1060" s="3">
        <v>15080</v>
      </c>
      <c r="F1060" s="3">
        <v>905</v>
      </c>
      <c r="G1060" s="10">
        <f t="shared" si="25"/>
        <v>16662.983425414364</v>
      </c>
    </row>
    <row r="1061" spans="1:7" x14ac:dyDescent="0.25">
      <c r="A1061" s="2" t="s">
        <v>137</v>
      </c>
      <c r="B1061" s="2" t="s">
        <v>6</v>
      </c>
      <c r="C1061" s="2" t="s">
        <v>63</v>
      </c>
      <c r="D1061" s="2" t="s">
        <v>69</v>
      </c>
      <c r="E1061" s="3">
        <v>15372</v>
      </c>
      <c r="F1061" s="3">
        <v>1022</v>
      </c>
      <c r="G1061" s="10">
        <f t="shared" si="25"/>
        <v>15041.095890410959</v>
      </c>
    </row>
    <row r="1062" spans="1:7" x14ac:dyDescent="0.25">
      <c r="A1062" s="2" t="s">
        <v>140</v>
      </c>
      <c r="B1062" s="2" t="s">
        <v>6</v>
      </c>
      <c r="C1062" s="2" t="s">
        <v>63</v>
      </c>
      <c r="D1062" s="2" t="s">
        <v>69</v>
      </c>
      <c r="E1062" s="3">
        <v>16422</v>
      </c>
      <c r="F1062" s="3">
        <v>1065</v>
      </c>
      <c r="G1062" s="10">
        <f t="shared" si="25"/>
        <v>15419.718309859154</v>
      </c>
    </row>
    <row r="1063" spans="1:7" x14ac:dyDescent="0.25">
      <c r="A1063" s="2" t="s">
        <v>143</v>
      </c>
      <c r="B1063" s="2" t="s">
        <v>6</v>
      </c>
      <c r="C1063" s="2" t="s">
        <v>63</v>
      </c>
      <c r="D1063" s="2" t="s">
        <v>69</v>
      </c>
      <c r="E1063" s="3">
        <v>17116.04</v>
      </c>
      <c r="F1063" s="3">
        <v>1117</v>
      </c>
      <c r="G1063" s="10">
        <f t="shared" si="25"/>
        <v>15323.222918531781</v>
      </c>
    </row>
    <row r="1064" spans="1:7" x14ac:dyDescent="0.25">
      <c r="A1064" s="2" t="s">
        <v>5</v>
      </c>
      <c r="B1064" s="2" t="s">
        <v>6</v>
      </c>
      <c r="C1064" s="2" t="s">
        <v>63</v>
      </c>
      <c r="D1064" s="2" t="s">
        <v>70</v>
      </c>
      <c r="E1064" s="3">
        <v>62009</v>
      </c>
      <c r="F1064" s="3">
        <v>4917</v>
      </c>
      <c r="G1064" s="10">
        <f t="shared" si="23"/>
        <v>12611.145007118161</v>
      </c>
    </row>
    <row r="1065" spans="1:7" x14ac:dyDescent="0.25">
      <c r="A1065" s="2" t="s">
        <v>9</v>
      </c>
      <c r="B1065" s="2" t="s">
        <v>6</v>
      </c>
      <c r="C1065" s="2" t="s">
        <v>63</v>
      </c>
      <c r="D1065" s="2" t="s">
        <v>70</v>
      </c>
      <c r="E1065" s="3">
        <v>86577</v>
      </c>
      <c r="F1065" s="3">
        <v>6015</v>
      </c>
      <c r="G1065" s="10">
        <f t="shared" si="23"/>
        <v>14393.516209476311</v>
      </c>
    </row>
    <row r="1066" spans="1:7" x14ac:dyDescent="0.25">
      <c r="A1066" s="2" t="s">
        <v>10</v>
      </c>
      <c r="B1066" s="2" t="s">
        <v>6</v>
      </c>
      <c r="C1066" s="2" t="s">
        <v>63</v>
      </c>
      <c r="D1066" s="2" t="s">
        <v>70</v>
      </c>
      <c r="E1066" s="3">
        <v>87222</v>
      </c>
      <c r="F1066" s="3">
        <v>6205</v>
      </c>
      <c r="G1066" s="10">
        <f t="shared" si="23"/>
        <v>14056.728444802578</v>
      </c>
    </row>
    <row r="1067" spans="1:7" x14ac:dyDescent="0.25">
      <c r="A1067" s="2" t="s">
        <v>11</v>
      </c>
      <c r="B1067" s="2" t="s">
        <v>6</v>
      </c>
      <c r="C1067" s="2" t="s">
        <v>63</v>
      </c>
      <c r="D1067" s="2" t="s">
        <v>70</v>
      </c>
      <c r="E1067" s="3">
        <v>77724</v>
      </c>
      <c r="F1067" s="3">
        <v>5381</v>
      </c>
      <c r="G1067" s="10">
        <f t="shared" si="23"/>
        <v>14444.155361456978</v>
      </c>
    </row>
    <row r="1068" spans="1:7" x14ac:dyDescent="0.25">
      <c r="A1068" s="2" t="s">
        <v>12</v>
      </c>
      <c r="B1068" s="2" t="s">
        <v>6</v>
      </c>
      <c r="C1068" s="2" t="s">
        <v>63</v>
      </c>
      <c r="D1068" s="2" t="s">
        <v>70</v>
      </c>
      <c r="E1068" s="3">
        <v>62232</v>
      </c>
      <c r="F1068" s="3">
        <v>4330</v>
      </c>
      <c r="G1068" s="10">
        <f t="shared" si="23"/>
        <v>14372.28637413395</v>
      </c>
    </row>
    <row r="1069" spans="1:7" x14ac:dyDescent="0.25">
      <c r="A1069" s="2" t="s">
        <v>13</v>
      </c>
      <c r="B1069" s="2" t="s">
        <v>6</v>
      </c>
      <c r="C1069" s="2" t="s">
        <v>63</v>
      </c>
      <c r="D1069" s="2" t="s">
        <v>70</v>
      </c>
      <c r="E1069" s="3">
        <v>69376</v>
      </c>
      <c r="F1069" s="3">
        <v>4604</v>
      </c>
      <c r="G1069" s="10">
        <f t="shared" si="23"/>
        <v>15068.635968722851</v>
      </c>
    </row>
    <row r="1070" spans="1:7" x14ac:dyDescent="0.25">
      <c r="A1070" s="2" t="s">
        <v>14</v>
      </c>
      <c r="B1070" s="2" t="s">
        <v>6</v>
      </c>
      <c r="C1070" s="2" t="s">
        <v>63</v>
      </c>
      <c r="D1070" s="2" t="s">
        <v>70</v>
      </c>
      <c r="E1070" s="3">
        <v>74452</v>
      </c>
      <c r="F1070" s="3">
        <v>4568</v>
      </c>
      <c r="G1070" s="10">
        <f t="shared" si="23"/>
        <v>16298.598949211908</v>
      </c>
    </row>
    <row r="1071" spans="1:7" x14ac:dyDescent="0.25">
      <c r="A1071" s="2" t="s">
        <v>15</v>
      </c>
      <c r="B1071" s="2" t="s">
        <v>6</v>
      </c>
      <c r="C1071" s="2" t="s">
        <v>63</v>
      </c>
      <c r="D1071" s="2" t="s">
        <v>70</v>
      </c>
      <c r="E1071" s="3">
        <v>91407</v>
      </c>
      <c r="F1071" s="3">
        <v>5180</v>
      </c>
      <c r="G1071" s="10">
        <f t="shared" si="23"/>
        <v>17646.138996138998</v>
      </c>
    </row>
    <row r="1072" spans="1:7" x14ac:dyDescent="0.25">
      <c r="A1072" s="2" t="s">
        <v>16</v>
      </c>
      <c r="B1072" s="2" t="s">
        <v>6</v>
      </c>
      <c r="C1072" s="2" t="s">
        <v>63</v>
      </c>
      <c r="D1072" s="2" t="s">
        <v>70</v>
      </c>
      <c r="E1072" s="3">
        <v>94161</v>
      </c>
      <c r="F1072" s="3">
        <v>5359</v>
      </c>
      <c r="G1072" s="10">
        <f t="shared" si="23"/>
        <v>17570.628848665794</v>
      </c>
    </row>
    <row r="1073" spans="1:7" x14ac:dyDescent="0.25">
      <c r="A1073" s="2" t="s">
        <v>17</v>
      </c>
      <c r="B1073" s="2" t="s">
        <v>6</v>
      </c>
      <c r="C1073" s="2" t="s">
        <v>63</v>
      </c>
      <c r="D1073" s="2" t="s">
        <v>70</v>
      </c>
      <c r="E1073" s="3">
        <v>101143</v>
      </c>
      <c r="F1073" s="3">
        <v>6119</v>
      </c>
      <c r="G1073" s="10">
        <f t="shared" si="23"/>
        <v>16529.334858637034</v>
      </c>
    </row>
    <row r="1074" spans="1:7" x14ac:dyDescent="0.25">
      <c r="A1074" s="2" t="s">
        <v>18</v>
      </c>
      <c r="B1074" s="2" t="s">
        <v>6</v>
      </c>
      <c r="C1074" s="2" t="s">
        <v>63</v>
      </c>
      <c r="D1074" s="2" t="s">
        <v>70</v>
      </c>
      <c r="E1074" s="3">
        <v>127905</v>
      </c>
      <c r="F1074" s="3">
        <v>6887</v>
      </c>
      <c r="G1074" s="10">
        <f t="shared" si="23"/>
        <v>18571.947146798317</v>
      </c>
    </row>
    <row r="1075" spans="1:7" x14ac:dyDescent="0.25">
      <c r="A1075" s="2" t="s">
        <v>19</v>
      </c>
      <c r="B1075" s="2" t="s">
        <v>6</v>
      </c>
      <c r="C1075" s="2" t="s">
        <v>63</v>
      </c>
      <c r="D1075" s="2" t="s">
        <v>70</v>
      </c>
      <c r="E1075" s="3">
        <v>152229</v>
      </c>
      <c r="F1075" s="3">
        <v>9592</v>
      </c>
      <c r="G1075" s="10">
        <f t="shared" si="23"/>
        <v>15870.412844036697</v>
      </c>
    </row>
    <row r="1076" spans="1:7" x14ac:dyDescent="0.25">
      <c r="A1076" s="2" t="s">
        <v>20</v>
      </c>
      <c r="B1076" s="2" t="s">
        <v>6</v>
      </c>
      <c r="C1076" s="2" t="s">
        <v>63</v>
      </c>
      <c r="D1076" s="2" t="s">
        <v>70</v>
      </c>
      <c r="E1076" s="3">
        <v>139239</v>
      </c>
      <c r="F1076" s="3">
        <v>7503</v>
      </c>
      <c r="G1076" s="10">
        <f t="shared" si="23"/>
        <v>18557.776889244302</v>
      </c>
    </row>
    <row r="1077" spans="1:7" x14ac:dyDescent="0.25">
      <c r="A1077" s="2" t="s">
        <v>21</v>
      </c>
      <c r="B1077" s="2" t="s">
        <v>6</v>
      </c>
      <c r="C1077" s="2" t="s">
        <v>63</v>
      </c>
      <c r="D1077" s="2" t="s">
        <v>70</v>
      </c>
      <c r="E1077" s="3">
        <v>133573</v>
      </c>
      <c r="F1077" s="3">
        <v>7071</v>
      </c>
      <c r="G1077" s="10">
        <f t="shared" si="23"/>
        <v>18890.255975109605</v>
      </c>
    </row>
    <row r="1078" spans="1:7" x14ac:dyDescent="0.25">
      <c r="A1078" s="2" t="s">
        <v>22</v>
      </c>
      <c r="B1078" s="2" t="s">
        <v>6</v>
      </c>
      <c r="C1078" s="2" t="s">
        <v>63</v>
      </c>
      <c r="D1078" s="2" t="s">
        <v>70</v>
      </c>
      <c r="E1078" s="3">
        <v>160386</v>
      </c>
      <c r="F1078" s="3">
        <v>8169</v>
      </c>
      <c r="G1078" s="10">
        <f t="shared" si="23"/>
        <v>19633.492471538746</v>
      </c>
    </row>
    <row r="1079" spans="1:7" x14ac:dyDescent="0.25">
      <c r="A1079" s="2" t="s">
        <v>23</v>
      </c>
      <c r="B1079" s="2" t="s">
        <v>6</v>
      </c>
      <c r="C1079" s="2" t="s">
        <v>63</v>
      </c>
      <c r="D1079" s="2" t="s">
        <v>70</v>
      </c>
      <c r="E1079" s="3">
        <v>167060</v>
      </c>
      <c r="F1079" s="3">
        <v>8732</v>
      </c>
      <c r="G1079" s="10">
        <f t="shared" si="23"/>
        <v>19131.928538708198</v>
      </c>
    </row>
    <row r="1080" spans="1:7" x14ac:dyDescent="0.25">
      <c r="A1080" s="2" t="s">
        <v>24</v>
      </c>
      <c r="B1080" s="2" t="s">
        <v>6</v>
      </c>
      <c r="C1080" s="2" t="s">
        <v>63</v>
      </c>
      <c r="D1080" s="2" t="s">
        <v>70</v>
      </c>
      <c r="E1080" s="3">
        <v>83335</v>
      </c>
      <c r="F1080" s="3">
        <v>5262</v>
      </c>
      <c r="G1080" s="10">
        <f t="shared" si="23"/>
        <v>15837.134169517294</v>
      </c>
    </row>
    <row r="1081" spans="1:7" x14ac:dyDescent="0.25">
      <c r="A1081" s="2" t="s">
        <v>25</v>
      </c>
      <c r="B1081" s="2" t="s">
        <v>6</v>
      </c>
      <c r="C1081" s="2" t="s">
        <v>63</v>
      </c>
      <c r="D1081" s="2" t="s">
        <v>70</v>
      </c>
      <c r="E1081" s="3">
        <v>111716</v>
      </c>
      <c r="F1081" s="3">
        <v>6660</v>
      </c>
      <c r="G1081" s="10">
        <f t="shared" si="23"/>
        <v>16774.174174174175</v>
      </c>
    </row>
    <row r="1082" spans="1:7" x14ac:dyDescent="0.25">
      <c r="A1082" s="2" t="s">
        <v>26</v>
      </c>
      <c r="B1082" s="2" t="s">
        <v>6</v>
      </c>
      <c r="C1082" s="2" t="s">
        <v>63</v>
      </c>
      <c r="D1082" s="2" t="s">
        <v>70</v>
      </c>
      <c r="E1082" s="3">
        <v>121237</v>
      </c>
      <c r="F1082" s="3">
        <v>6927</v>
      </c>
      <c r="G1082" s="10">
        <f t="shared" si="23"/>
        <v>17502.093258264762</v>
      </c>
    </row>
    <row r="1083" spans="1:7" x14ac:dyDescent="0.25">
      <c r="A1083" s="2" t="s">
        <v>130</v>
      </c>
      <c r="B1083" s="2" t="s">
        <v>6</v>
      </c>
      <c r="C1083" s="2" t="s">
        <v>63</v>
      </c>
      <c r="D1083" s="2" t="s">
        <v>70</v>
      </c>
      <c r="E1083" s="3">
        <v>134210</v>
      </c>
      <c r="F1083" s="3">
        <v>9800</v>
      </c>
      <c r="G1083" s="10">
        <f t="shared" si="23"/>
        <v>13694.897959183674</v>
      </c>
    </row>
    <row r="1084" spans="1:7" x14ac:dyDescent="0.25">
      <c r="A1084" s="2" t="s">
        <v>131</v>
      </c>
      <c r="B1084" s="2" t="s">
        <v>6</v>
      </c>
      <c r="C1084" s="2" t="s">
        <v>63</v>
      </c>
      <c r="D1084" s="2" t="s">
        <v>70</v>
      </c>
      <c r="E1084" s="3">
        <v>132654</v>
      </c>
      <c r="F1084" s="3">
        <v>10135</v>
      </c>
      <c r="G1084" s="10">
        <f t="shared" si="23"/>
        <v>13088.702516033549</v>
      </c>
    </row>
    <row r="1085" spans="1:7" x14ac:dyDescent="0.25">
      <c r="A1085" s="2" t="s">
        <v>132</v>
      </c>
      <c r="B1085" s="2" t="s">
        <v>6</v>
      </c>
      <c r="C1085" s="2" t="s">
        <v>63</v>
      </c>
      <c r="D1085" s="2" t="s">
        <v>70</v>
      </c>
      <c r="E1085" s="3">
        <v>142224</v>
      </c>
      <c r="F1085" s="3">
        <v>9471</v>
      </c>
      <c r="G1085" s="10">
        <f t="shared" si="23"/>
        <v>15016.788089958822</v>
      </c>
    </row>
    <row r="1086" spans="1:7" x14ac:dyDescent="0.25">
      <c r="A1086" s="2" t="s">
        <v>133</v>
      </c>
      <c r="B1086" s="2" t="s">
        <v>6</v>
      </c>
      <c r="C1086" s="2" t="s">
        <v>63</v>
      </c>
      <c r="D1086" s="2" t="s">
        <v>70</v>
      </c>
      <c r="E1086" s="3">
        <v>131736</v>
      </c>
      <c r="F1086" s="3">
        <v>9863</v>
      </c>
      <c r="G1086" s="10">
        <f t="shared" si="23"/>
        <v>13356.585217479467</v>
      </c>
    </row>
    <row r="1087" spans="1:7" x14ac:dyDescent="0.25">
      <c r="A1087" s="2" t="s">
        <v>135</v>
      </c>
      <c r="B1087" s="2" t="s">
        <v>6</v>
      </c>
      <c r="C1087" s="2" t="s">
        <v>63</v>
      </c>
      <c r="D1087" s="2" t="s">
        <v>70</v>
      </c>
      <c r="E1087" s="3">
        <v>138167</v>
      </c>
      <c r="F1087" s="3">
        <v>9201</v>
      </c>
      <c r="G1087" s="10">
        <f t="shared" si="23"/>
        <v>15016.519943484403</v>
      </c>
    </row>
    <row r="1088" spans="1:7" x14ac:dyDescent="0.25">
      <c r="A1088" s="2" t="s">
        <v>136</v>
      </c>
      <c r="B1088" s="2" t="s">
        <v>6</v>
      </c>
      <c r="C1088" s="2" t="s">
        <v>63</v>
      </c>
      <c r="D1088" s="2" t="s">
        <v>70</v>
      </c>
      <c r="E1088" s="3">
        <v>232712</v>
      </c>
      <c r="F1088" s="3">
        <v>16568</v>
      </c>
      <c r="G1088" s="10">
        <f t="shared" si="23"/>
        <v>14045.871559633028</v>
      </c>
    </row>
    <row r="1089" spans="1:7" x14ac:dyDescent="0.25">
      <c r="A1089" s="2" t="s">
        <v>137</v>
      </c>
      <c r="B1089" s="2" t="s">
        <v>6</v>
      </c>
      <c r="C1089" s="2" t="s">
        <v>63</v>
      </c>
      <c r="D1089" s="2" t="s">
        <v>70</v>
      </c>
      <c r="E1089" s="3">
        <v>140344</v>
      </c>
      <c r="F1089" s="3">
        <v>10288</v>
      </c>
      <c r="G1089" s="10">
        <f t="shared" si="23"/>
        <v>13641.524105754277</v>
      </c>
    </row>
    <row r="1090" spans="1:7" x14ac:dyDescent="0.25">
      <c r="A1090" s="2" t="s">
        <v>140</v>
      </c>
      <c r="B1090" s="2" t="s">
        <v>6</v>
      </c>
      <c r="C1090" s="2" t="s">
        <v>63</v>
      </c>
      <c r="D1090" s="2" t="s">
        <v>70</v>
      </c>
      <c r="E1090" s="3">
        <v>141378</v>
      </c>
      <c r="F1090" s="3">
        <v>10423</v>
      </c>
      <c r="G1090" s="10">
        <f t="shared" si="23"/>
        <v>13564.041063033676</v>
      </c>
    </row>
    <row r="1091" spans="1:7" x14ac:dyDescent="0.25">
      <c r="A1091" s="2" t="s">
        <v>143</v>
      </c>
      <c r="B1091" s="2" t="s">
        <v>6</v>
      </c>
      <c r="C1091" s="2" t="s">
        <v>63</v>
      </c>
      <c r="D1091" s="2" t="s">
        <v>70</v>
      </c>
      <c r="E1091" s="3">
        <v>154689</v>
      </c>
      <c r="F1091" s="3">
        <v>11410</v>
      </c>
      <c r="G1091" s="10">
        <f t="shared" si="23"/>
        <v>13557.318141980719</v>
      </c>
    </row>
    <row r="1092" spans="1:7" x14ac:dyDescent="0.25">
      <c r="A1092" s="2" t="s">
        <v>5</v>
      </c>
      <c r="B1092" s="2" t="s">
        <v>6</v>
      </c>
      <c r="C1092" s="2" t="s">
        <v>63</v>
      </c>
      <c r="D1092" s="2" t="s">
        <v>71</v>
      </c>
      <c r="E1092" s="3">
        <v>14026</v>
      </c>
      <c r="F1092" s="3">
        <v>803</v>
      </c>
      <c r="G1092" s="10">
        <f t="shared" si="23"/>
        <v>17466.998754669989</v>
      </c>
    </row>
    <row r="1093" spans="1:7" x14ac:dyDescent="0.25">
      <c r="A1093" s="2" t="s">
        <v>9</v>
      </c>
      <c r="B1093" s="2" t="s">
        <v>6</v>
      </c>
      <c r="C1093" s="2" t="s">
        <v>63</v>
      </c>
      <c r="D1093" s="2" t="s">
        <v>71</v>
      </c>
      <c r="E1093" s="3">
        <v>15509</v>
      </c>
      <c r="F1093" s="3">
        <v>776</v>
      </c>
      <c r="G1093" s="10">
        <f t="shared" si="23"/>
        <v>19985.82474226804</v>
      </c>
    </row>
    <row r="1094" spans="1:7" x14ac:dyDescent="0.25">
      <c r="A1094" s="2" t="s">
        <v>10</v>
      </c>
      <c r="B1094" s="2" t="s">
        <v>6</v>
      </c>
      <c r="C1094" s="2" t="s">
        <v>63</v>
      </c>
      <c r="D1094" s="2" t="s">
        <v>71</v>
      </c>
      <c r="E1094" s="3">
        <v>15903</v>
      </c>
      <c r="F1094" s="3">
        <v>786</v>
      </c>
      <c r="G1094" s="10">
        <f t="shared" si="23"/>
        <v>20232.824427480919</v>
      </c>
    </row>
    <row r="1095" spans="1:7" x14ac:dyDescent="0.25">
      <c r="A1095" s="2" t="s">
        <v>11</v>
      </c>
      <c r="B1095" s="2" t="s">
        <v>6</v>
      </c>
      <c r="C1095" s="2" t="s">
        <v>63</v>
      </c>
      <c r="D1095" s="2" t="s">
        <v>71</v>
      </c>
      <c r="E1095" s="3">
        <v>16556</v>
      </c>
      <c r="F1095" s="3">
        <v>855</v>
      </c>
      <c r="G1095" s="10">
        <f t="shared" si="23"/>
        <v>19363.74269005848</v>
      </c>
    </row>
    <row r="1096" spans="1:7" x14ac:dyDescent="0.25">
      <c r="A1096" s="2" t="s">
        <v>12</v>
      </c>
      <c r="B1096" s="2" t="s">
        <v>6</v>
      </c>
      <c r="C1096" s="2" t="s">
        <v>63</v>
      </c>
      <c r="D1096" s="2" t="s">
        <v>71</v>
      </c>
      <c r="E1096" s="3">
        <v>16646</v>
      </c>
      <c r="F1096" s="3">
        <v>819</v>
      </c>
      <c r="G1096" s="10">
        <f t="shared" si="23"/>
        <v>20324.786324786324</v>
      </c>
    </row>
    <row r="1097" spans="1:7" x14ac:dyDescent="0.25">
      <c r="A1097" s="2" t="s">
        <v>13</v>
      </c>
      <c r="B1097" s="2" t="s">
        <v>6</v>
      </c>
      <c r="C1097" s="2" t="s">
        <v>63</v>
      </c>
      <c r="D1097" s="2" t="s">
        <v>71</v>
      </c>
      <c r="E1097" s="3">
        <v>19431</v>
      </c>
      <c r="F1097" s="3">
        <v>953</v>
      </c>
      <c r="G1097" s="10">
        <f t="shared" si="23"/>
        <v>20389.296956977963</v>
      </c>
    </row>
    <row r="1098" spans="1:7" x14ac:dyDescent="0.25">
      <c r="A1098" s="2" t="s">
        <v>14</v>
      </c>
      <c r="B1098" s="2" t="s">
        <v>6</v>
      </c>
      <c r="C1098" s="2" t="s">
        <v>63</v>
      </c>
      <c r="D1098" s="2" t="s">
        <v>71</v>
      </c>
      <c r="E1098" s="3">
        <v>15958</v>
      </c>
      <c r="F1098" s="3">
        <v>872</v>
      </c>
      <c r="G1098" s="10">
        <f t="shared" si="23"/>
        <v>18300.458715596331</v>
      </c>
    </row>
    <row r="1099" spans="1:7" x14ac:dyDescent="0.25">
      <c r="A1099" s="2" t="s">
        <v>15</v>
      </c>
      <c r="B1099" s="2" t="s">
        <v>6</v>
      </c>
      <c r="C1099" s="2" t="s">
        <v>63</v>
      </c>
      <c r="D1099" s="2" t="s">
        <v>71</v>
      </c>
      <c r="E1099" s="3">
        <v>17296</v>
      </c>
      <c r="F1099" s="3">
        <v>932</v>
      </c>
      <c r="G1099" s="10">
        <f t="shared" si="23"/>
        <v>18557.939914163089</v>
      </c>
    </row>
    <row r="1100" spans="1:7" x14ac:dyDescent="0.25">
      <c r="A1100" s="2" t="s">
        <v>16</v>
      </c>
      <c r="B1100" s="2" t="s">
        <v>6</v>
      </c>
      <c r="C1100" s="2" t="s">
        <v>63</v>
      </c>
      <c r="D1100" s="2" t="s">
        <v>71</v>
      </c>
      <c r="E1100" s="3">
        <v>19879</v>
      </c>
      <c r="F1100" s="3">
        <v>1145</v>
      </c>
      <c r="G1100" s="10">
        <f t="shared" si="23"/>
        <v>17361.572052401749</v>
      </c>
    </row>
    <row r="1101" spans="1:7" x14ac:dyDescent="0.25">
      <c r="A1101" s="2" t="s">
        <v>17</v>
      </c>
      <c r="B1101" s="2" t="s">
        <v>6</v>
      </c>
      <c r="C1101" s="2" t="s">
        <v>63</v>
      </c>
      <c r="D1101" s="2" t="s">
        <v>71</v>
      </c>
      <c r="E1101" s="3">
        <v>22643</v>
      </c>
      <c r="F1101" s="3">
        <v>1268</v>
      </c>
      <c r="G1101" s="10">
        <f t="shared" ref="G1101:G1191" si="26">(E1101/F1101)*1000</f>
        <v>17857.255520504732</v>
      </c>
    </row>
    <row r="1102" spans="1:7" x14ac:dyDescent="0.25">
      <c r="A1102" s="2" t="s">
        <v>18</v>
      </c>
      <c r="B1102" s="2" t="s">
        <v>6</v>
      </c>
      <c r="C1102" s="2" t="s">
        <v>63</v>
      </c>
      <c r="D1102" s="2" t="s">
        <v>71</v>
      </c>
      <c r="E1102" s="3">
        <v>20563</v>
      </c>
      <c r="F1102" s="3">
        <v>1101</v>
      </c>
      <c r="G1102" s="10">
        <f t="shared" si="26"/>
        <v>18676.657584014531</v>
      </c>
    </row>
    <row r="1103" spans="1:7" x14ac:dyDescent="0.25">
      <c r="A1103" s="2" t="s">
        <v>19</v>
      </c>
      <c r="B1103" s="2" t="s">
        <v>6</v>
      </c>
      <c r="C1103" s="2" t="s">
        <v>63</v>
      </c>
      <c r="D1103" s="2" t="s">
        <v>71</v>
      </c>
      <c r="E1103" s="3">
        <v>20541</v>
      </c>
      <c r="F1103" s="3">
        <v>1103</v>
      </c>
      <c r="G1103" s="10">
        <f t="shared" si="26"/>
        <v>18622.846781504984</v>
      </c>
    </row>
    <row r="1104" spans="1:7" x14ac:dyDescent="0.25">
      <c r="A1104" s="2" t="s">
        <v>20</v>
      </c>
      <c r="B1104" s="2" t="s">
        <v>6</v>
      </c>
      <c r="C1104" s="2" t="s">
        <v>63</v>
      </c>
      <c r="D1104" s="2" t="s">
        <v>71</v>
      </c>
      <c r="E1104" s="3">
        <v>17682</v>
      </c>
      <c r="F1104" s="3">
        <v>1575</v>
      </c>
      <c r="G1104" s="10">
        <f t="shared" si="26"/>
        <v>11226.666666666666</v>
      </c>
    </row>
    <row r="1105" spans="1:7" x14ac:dyDescent="0.25">
      <c r="A1105" s="2" t="s">
        <v>21</v>
      </c>
      <c r="B1105" s="2" t="s">
        <v>6</v>
      </c>
      <c r="C1105" s="2" t="s">
        <v>63</v>
      </c>
      <c r="D1105" s="2" t="s">
        <v>71</v>
      </c>
      <c r="E1105" s="3">
        <v>17666</v>
      </c>
      <c r="F1105" s="3">
        <v>1583</v>
      </c>
      <c r="G1105" s="10">
        <f t="shared" si="26"/>
        <v>11159.82312065698</v>
      </c>
    </row>
    <row r="1106" spans="1:7" x14ac:dyDescent="0.25">
      <c r="A1106" s="2" t="s">
        <v>22</v>
      </c>
      <c r="B1106" s="2" t="s">
        <v>6</v>
      </c>
      <c r="C1106" s="2" t="s">
        <v>63</v>
      </c>
      <c r="D1106" s="2" t="s">
        <v>71</v>
      </c>
      <c r="E1106" s="3">
        <v>19274</v>
      </c>
      <c r="F1106" s="3">
        <v>1102</v>
      </c>
      <c r="G1106" s="10">
        <f t="shared" si="26"/>
        <v>17490.018148820327</v>
      </c>
    </row>
    <row r="1107" spans="1:7" x14ac:dyDescent="0.25">
      <c r="A1107" s="2" t="s">
        <v>23</v>
      </c>
      <c r="B1107" s="2" t="s">
        <v>6</v>
      </c>
      <c r="C1107" s="2" t="s">
        <v>63</v>
      </c>
      <c r="D1107" s="2" t="s">
        <v>71</v>
      </c>
      <c r="E1107" s="3">
        <v>49282</v>
      </c>
      <c r="F1107" s="3">
        <v>2392</v>
      </c>
      <c r="G1107" s="10">
        <f t="shared" si="26"/>
        <v>20602.842809364549</v>
      </c>
    </row>
    <row r="1108" spans="1:7" x14ac:dyDescent="0.25">
      <c r="A1108" s="2" t="s">
        <v>24</v>
      </c>
      <c r="B1108" s="2" t="s">
        <v>6</v>
      </c>
      <c r="C1108" s="2" t="s">
        <v>63</v>
      </c>
      <c r="D1108" s="2" t="s">
        <v>71</v>
      </c>
      <c r="E1108" s="3">
        <v>21602</v>
      </c>
      <c r="F1108" s="3">
        <v>1100</v>
      </c>
      <c r="G1108" s="10">
        <f t="shared" si="26"/>
        <v>19638.181818181816</v>
      </c>
    </row>
    <row r="1109" spans="1:7" x14ac:dyDescent="0.25">
      <c r="A1109" s="2" t="s">
        <v>25</v>
      </c>
      <c r="B1109" s="2" t="s">
        <v>6</v>
      </c>
      <c r="C1109" s="2" t="s">
        <v>63</v>
      </c>
      <c r="D1109" s="2" t="s">
        <v>71</v>
      </c>
      <c r="E1109" s="3">
        <v>26351</v>
      </c>
      <c r="F1109" s="3">
        <v>1320</v>
      </c>
      <c r="G1109" s="10">
        <f t="shared" si="26"/>
        <v>19962.878787878784</v>
      </c>
    </row>
    <row r="1110" spans="1:7" x14ac:dyDescent="0.25">
      <c r="A1110" s="2" t="s">
        <v>26</v>
      </c>
      <c r="B1110" s="2" t="s">
        <v>6</v>
      </c>
      <c r="C1110" s="2" t="s">
        <v>63</v>
      </c>
      <c r="D1110" s="2" t="s">
        <v>71</v>
      </c>
      <c r="E1110" s="3">
        <v>23079</v>
      </c>
      <c r="F1110" s="3">
        <v>1144</v>
      </c>
      <c r="G1110" s="10">
        <f t="shared" si="26"/>
        <v>20173.95104895105</v>
      </c>
    </row>
    <row r="1111" spans="1:7" x14ac:dyDescent="0.25">
      <c r="A1111" s="2" t="s">
        <v>130</v>
      </c>
      <c r="B1111" s="2" t="s">
        <v>6</v>
      </c>
      <c r="C1111" s="2" t="s">
        <v>63</v>
      </c>
      <c r="D1111" s="2" t="s">
        <v>71</v>
      </c>
      <c r="E1111" s="3">
        <v>24774.48</v>
      </c>
      <c r="F1111" s="3">
        <v>1184</v>
      </c>
      <c r="G1111" s="10">
        <f t="shared" si="26"/>
        <v>20924.39189189189</v>
      </c>
    </row>
    <row r="1112" spans="1:7" x14ac:dyDescent="0.25">
      <c r="A1112" s="2" t="s">
        <v>131</v>
      </c>
      <c r="B1112" s="2" t="s">
        <v>6</v>
      </c>
      <c r="C1112" s="2" t="s">
        <v>63</v>
      </c>
      <c r="D1112" s="2" t="s">
        <v>71</v>
      </c>
      <c r="E1112" s="3">
        <v>25064.76</v>
      </c>
      <c r="F1112" s="3">
        <v>1235</v>
      </c>
      <c r="G1112" s="10">
        <f t="shared" si="26"/>
        <v>20295.352226720646</v>
      </c>
    </row>
    <row r="1113" spans="1:7" x14ac:dyDescent="0.25">
      <c r="A1113" s="2" t="s">
        <v>132</v>
      </c>
      <c r="B1113" s="2" t="s">
        <v>6</v>
      </c>
      <c r="C1113" s="2" t="s">
        <v>63</v>
      </c>
      <c r="D1113" s="2" t="s">
        <v>71</v>
      </c>
      <c r="E1113" s="3">
        <v>23890</v>
      </c>
      <c r="F1113" s="3">
        <v>1181</v>
      </c>
      <c r="G1113" s="10">
        <f t="shared" si="26"/>
        <v>20228.619813717189</v>
      </c>
    </row>
    <row r="1114" spans="1:7" x14ac:dyDescent="0.25">
      <c r="A1114" s="2" t="s">
        <v>133</v>
      </c>
      <c r="B1114" s="2" t="s">
        <v>6</v>
      </c>
      <c r="C1114" s="2" t="s">
        <v>63</v>
      </c>
      <c r="D1114" s="2" t="s">
        <v>71</v>
      </c>
      <c r="E1114" s="3">
        <v>21697</v>
      </c>
      <c r="F1114" s="3">
        <v>1102</v>
      </c>
      <c r="G1114" s="10">
        <f t="shared" si="26"/>
        <v>19688.74773139746</v>
      </c>
    </row>
    <row r="1115" spans="1:7" x14ac:dyDescent="0.25">
      <c r="A1115" s="2" t="s">
        <v>135</v>
      </c>
      <c r="B1115" s="2" t="s">
        <v>6</v>
      </c>
      <c r="C1115" s="2" t="s">
        <v>63</v>
      </c>
      <c r="D1115" s="2" t="s">
        <v>71</v>
      </c>
      <c r="E1115" s="3">
        <v>23241.31</v>
      </c>
      <c r="F1115" s="3">
        <v>1145</v>
      </c>
      <c r="G1115" s="10">
        <f t="shared" si="26"/>
        <v>20298.087336244542</v>
      </c>
    </row>
    <row r="1116" spans="1:7" x14ac:dyDescent="0.25">
      <c r="A1116" s="2" t="s">
        <v>136</v>
      </c>
      <c r="B1116" s="2" t="s">
        <v>6</v>
      </c>
      <c r="C1116" s="2" t="s">
        <v>63</v>
      </c>
      <c r="D1116" s="2" t="s">
        <v>71</v>
      </c>
      <c r="E1116" s="3">
        <v>23287</v>
      </c>
      <c r="F1116" s="3">
        <v>1039</v>
      </c>
      <c r="G1116" s="10">
        <f t="shared" si="26"/>
        <v>22412.897016361887</v>
      </c>
    </row>
    <row r="1117" spans="1:7" x14ac:dyDescent="0.25">
      <c r="A1117" s="2" t="s">
        <v>137</v>
      </c>
      <c r="B1117" s="2" t="s">
        <v>6</v>
      </c>
      <c r="C1117" s="2" t="s">
        <v>63</v>
      </c>
      <c r="D1117" s="2" t="s">
        <v>71</v>
      </c>
      <c r="E1117" s="3">
        <v>23247</v>
      </c>
      <c r="F1117" s="3">
        <v>1154</v>
      </c>
      <c r="G1117" s="10">
        <f t="shared" si="26"/>
        <v>20144.714038128248</v>
      </c>
    </row>
    <row r="1118" spans="1:7" x14ac:dyDescent="0.25">
      <c r="A1118" s="2" t="s">
        <v>140</v>
      </c>
      <c r="B1118" s="2" t="s">
        <v>6</v>
      </c>
      <c r="C1118" s="2" t="s">
        <v>63</v>
      </c>
      <c r="D1118" s="2" t="s">
        <v>71</v>
      </c>
      <c r="E1118" s="3">
        <v>23018</v>
      </c>
      <c r="F1118" s="3">
        <v>1175</v>
      </c>
      <c r="G1118" s="10">
        <f t="shared" si="26"/>
        <v>19589.787234042553</v>
      </c>
    </row>
    <row r="1119" spans="1:7" x14ac:dyDescent="0.25">
      <c r="A1119" s="2" t="s">
        <v>143</v>
      </c>
      <c r="B1119" s="2" t="s">
        <v>6</v>
      </c>
      <c r="C1119" s="2" t="s">
        <v>63</v>
      </c>
      <c r="D1119" s="2" t="s">
        <v>71</v>
      </c>
      <c r="E1119" s="3">
        <v>23856</v>
      </c>
      <c r="F1119" s="3">
        <v>1181</v>
      </c>
      <c r="G1119" s="10">
        <f t="shared" si="26"/>
        <v>20199.83065198984</v>
      </c>
    </row>
    <row r="1120" spans="1:7" x14ac:dyDescent="0.25">
      <c r="A1120" s="2" t="s">
        <v>5</v>
      </c>
      <c r="B1120" s="2" t="s">
        <v>6</v>
      </c>
      <c r="C1120" s="2" t="s">
        <v>63</v>
      </c>
      <c r="D1120" s="2" t="s">
        <v>72</v>
      </c>
      <c r="E1120" s="3">
        <v>54406</v>
      </c>
      <c r="F1120" s="3">
        <v>1982</v>
      </c>
      <c r="G1120" s="10">
        <f t="shared" si="26"/>
        <v>27450.050454086781</v>
      </c>
    </row>
    <row r="1121" spans="1:7" x14ac:dyDescent="0.25">
      <c r="A1121" s="2" t="s">
        <v>9</v>
      </c>
      <c r="B1121" s="2" t="s">
        <v>6</v>
      </c>
      <c r="C1121" s="2" t="s">
        <v>63</v>
      </c>
      <c r="D1121" s="2" t="s">
        <v>72</v>
      </c>
      <c r="E1121" s="3">
        <v>60777</v>
      </c>
      <c r="F1121" s="3">
        <v>2158</v>
      </c>
      <c r="G1121" s="10">
        <f t="shared" si="26"/>
        <v>28163.577386468951</v>
      </c>
    </row>
    <row r="1122" spans="1:7" x14ac:dyDescent="0.25">
      <c r="A1122" s="2" t="s">
        <v>10</v>
      </c>
      <c r="B1122" s="2" t="s">
        <v>6</v>
      </c>
      <c r="C1122" s="2" t="s">
        <v>63</v>
      </c>
      <c r="D1122" s="2" t="s">
        <v>72</v>
      </c>
      <c r="E1122" s="3">
        <v>61291</v>
      </c>
      <c r="F1122" s="3">
        <v>2228</v>
      </c>
      <c r="G1122" s="10">
        <f t="shared" si="26"/>
        <v>27509.425493716339</v>
      </c>
    </row>
    <row r="1123" spans="1:7" x14ac:dyDescent="0.25">
      <c r="A1123" s="2" t="s">
        <v>11</v>
      </c>
      <c r="B1123" s="2" t="s">
        <v>6</v>
      </c>
      <c r="C1123" s="2" t="s">
        <v>63</v>
      </c>
      <c r="D1123" s="2" t="s">
        <v>72</v>
      </c>
      <c r="E1123" s="3">
        <v>54835</v>
      </c>
      <c r="F1123" s="3">
        <v>2029</v>
      </c>
      <c r="G1123" s="10">
        <f t="shared" si="26"/>
        <v>27025.628388368656</v>
      </c>
    </row>
    <row r="1124" spans="1:7" x14ac:dyDescent="0.25">
      <c r="A1124" s="2" t="s">
        <v>12</v>
      </c>
      <c r="B1124" s="2" t="s">
        <v>6</v>
      </c>
      <c r="C1124" s="2" t="s">
        <v>63</v>
      </c>
      <c r="D1124" s="2" t="s">
        <v>72</v>
      </c>
      <c r="E1124" s="3">
        <v>53896</v>
      </c>
      <c r="F1124" s="3">
        <v>1805</v>
      </c>
      <c r="G1124" s="10">
        <f t="shared" si="26"/>
        <v>29859.279778393349</v>
      </c>
    </row>
    <row r="1125" spans="1:7" x14ac:dyDescent="0.25">
      <c r="A1125" s="2" t="s">
        <v>13</v>
      </c>
      <c r="B1125" s="2" t="s">
        <v>6</v>
      </c>
      <c r="C1125" s="2" t="s">
        <v>63</v>
      </c>
      <c r="D1125" s="2" t="s">
        <v>72</v>
      </c>
      <c r="E1125" s="3">
        <v>61456</v>
      </c>
      <c r="F1125" s="3">
        <v>1864</v>
      </c>
      <c r="G1125" s="10">
        <f t="shared" si="26"/>
        <v>32969.957081545064</v>
      </c>
    </row>
    <row r="1126" spans="1:7" x14ac:dyDescent="0.25">
      <c r="A1126" s="2" t="s">
        <v>14</v>
      </c>
      <c r="B1126" s="2" t="s">
        <v>6</v>
      </c>
      <c r="C1126" s="2" t="s">
        <v>63</v>
      </c>
      <c r="D1126" s="2" t="s">
        <v>72</v>
      </c>
      <c r="E1126" s="3">
        <v>67807</v>
      </c>
      <c r="F1126" s="3">
        <v>1939</v>
      </c>
      <c r="G1126" s="10">
        <f t="shared" si="26"/>
        <v>34970.087674058799</v>
      </c>
    </row>
    <row r="1127" spans="1:7" x14ac:dyDescent="0.25">
      <c r="A1127" s="2" t="s">
        <v>15</v>
      </c>
      <c r="B1127" s="2" t="s">
        <v>6</v>
      </c>
      <c r="C1127" s="2" t="s">
        <v>63</v>
      </c>
      <c r="D1127" s="2" t="s">
        <v>72</v>
      </c>
      <c r="E1127" s="3">
        <v>78360</v>
      </c>
      <c r="F1127" s="3">
        <v>2056</v>
      </c>
      <c r="G1127" s="10">
        <f t="shared" si="26"/>
        <v>38112.840466926071</v>
      </c>
    </row>
    <row r="1128" spans="1:7" x14ac:dyDescent="0.25">
      <c r="A1128" s="2" t="s">
        <v>16</v>
      </c>
      <c r="B1128" s="2" t="s">
        <v>6</v>
      </c>
      <c r="C1128" s="2" t="s">
        <v>63</v>
      </c>
      <c r="D1128" s="2" t="s">
        <v>72</v>
      </c>
      <c r="E1128" s="3">
        <v>92616</v>
      </c>
      <c r="F1128" s="3">
        <v>2337</v>
      </c>
      <c r="G1128" s="10">
        <f t="shared" si="26"/>
        <v>39630.295250320924</v>
      </c>
    </row>
    <row r="1129" spans="1:7" x14ac:dyDescent="0.25">
      <c r="A1129" s="2" t="s">
        <v>17</v>
      </c>
      <c r="B1129" s="2" t="s">
        <v>6</v>
      </c>
      <c r="C1129" s="2" t="s">
        <v>63</v>
      </c>
      <c r="D1129" s="2" t="s">
        <v>72</v>
      </c>
      <c r="E1129" s="3">
        <v>101412</v>
      </c>
      <c r="F1129" s="3">
        <v>2376</v>
      </c>
      <c r="G1129" s="10">
        <f t="shared" si="26"/>
        <v>42681.818181818177</v>
      </c>
    </row>
    <row r="1130" spans="1:7" x14ac:dyDescent="0.25">
      <c r="A1130" s="2" t="s">
        <v>18</v>
      </c>
      <c r="B1130" s="2" t="s">
        <v>6</v>
      </c>
      <c r="C1130" s="2" t="s">
        <v>63</v>
      </c>
      <c r="D1130" s="2" t="s">
        <v>72</v>
      </c>
      <c r="E1130" s="3">
        <v>99875</v>
      </c>
      <c r="F1130" s="3">
        <v>2486</v>
      </c>
      <c r="G1130" s="10">
        <f t="shared" si="26"/>
        <v>40174.979887369271</v>
      </c>
    </row>
    <row r="1131" spans="1:7" x14ac:dyDescent="0.25">
      <c r="A1131" s="2" t="s">
        <v>19</v>
      </c>
      <c r="B1131" s="2" t="s">
        <v>6</v>
      </c>
      <c r="C1131" s="2" t="s">
        <v>63</v>
      </c>
      <c r="D1131" s="2" t="s">
        <v>72</v>
      </c>
      <c r="E1131" s="3">
        <v>100219</v>
      </c>
      <c r="F1131" s="3">
        <v>2399</v>
      </c>
      <c r="G1131" s="10">
        <f t="shared" si="26"/>
        <v>41775.323051271364</v>
      </c>
    </row>
    <row r="1132" spans="1:7" x14ac:dyDescent="0.25">
      <c r="A1132" s="2" t="s">
        <v>20</v>
      </c>
      <c r="B1132" s="2" t="s">
        <v>6</v>
      </c>
      <c r="C1132" s="2" t="s">
        <v>63</v>
      </c>
      <c r="D1132" s="2" t="s">
        <v>72</v>
      </c>
      <c r="E1132" s="3">
        <v>105019</v>
      </c>
      <c r="F1132" s="3">
        <v>3716</v>
      </c>
      <c r="G1132" s="10">
        <f t="shared" si="26"/>
        <v>28261.302475780409</v>
      </c>
    </row>
    <row r="1133" spans="1:7" x14ac:dyDescent="0.25">
      <c r="A1133" s="2" t="s">
        <v>21</v>
      </c>
      <c r="B1133" s="2" t="s">
        <v>6</v>
      </c>
      <c r="C1133" s="2" t="s">
        <v>63</v>
      </c>
      <c r="D1133" s="2" t="s">
        <v>72</v>
      </c>
      <c r="E1133" s="3">
        <v>109309</v>
      </c>
      <c r="F1133" s="3">
        <v>4022</v>
      </c>
      <c r="G1133" s="10">
        <f t="shared" si="26"/>
        <v>27177.772252610641</v>
      </c>
    </row>
    <row r="1134" spans="1:7" x14ac:dyDescent="0.25">
      <c r="A1134" s="2" t="s">
        <v>22</v>
      </c>
      <c r="B1134" s="2" t="s">
        <v>6</v>
      </c>
      <c r="C1134" s="2" t="s">
        <v>63</v>
      </c>
      <c r="D1134" s="2" t="s">
        <v>72</v>
      </c>
      <c r="E1134" s="3">
        <v>147823</v>
      </c>
      <c r="F1134" s="3">
        <v>3398</v>
      </c>
      <c r="G1134" s="10">
        <f t="shared" si="26"/>
        <v>43502.942907592704</v>
      </c>
    </row>
    <row r="1135" spans="1:7" x14ac:dyDescent="0.25">
      <c r="A1135" s="2" t="s">
        <v>23</v>
      </c>
      <c r="B1135" s="2" t="s">
        <v>6</v>
      </c>
      <c r="C1135" s="2" t="s">
        <v>63</v>
      </c>
      <c r="D1135" s="2" t="s">
        <v>72</v>
      </c>
      <c r="E1135" s="3">
        <v>156105</v>
      </c>
      <c r="F1135" s="3">
        <v>3976</v>
      </c>
      <c r="G1135" s="10">
        <f t="shared" si="26"/>
        <v>39261.820925553322</v>
      </c>
    </row>
    <row r="1136" spans="1:7" x14ac:dyDescent="0.25">
      <c r="A1136" s="2" t="s">
        <v>24</v>
      </c>
      <c r="B1136" s="2" t="s">
        <v>6</v>
      </c>
      <c r="C1136" s="2" t="s">
        <v>63</v>
      </c>
      <c r="D1136" s="2" t="s">
        <v>72</v>
      </c>
      <c r="E1136" s="3">
        <v>104147</v>
      </c>
      <c r="F1136" s="3">
        <v>2630</v>
      </c>
      <c r="G1136" s="10">
        <f t="shared" si="26"/>
        <v>39599.619771863116</v>
      </c>
    </row>
    <row r="1137" spans="1:7" x14ac:dyDescent="0.25">
      <c r="A1137" s="2" t="s">
        <v>25</v>
      </c>
      <c r="B1137" s="2" t="s">
        <v>6</v>
      </c>
      <c r="C1137" s="2" t="s">
        <v>63</v>
      </c>
      <c r="D1137" s="2" t="s">
        <v>72</v>
      </c>
      <c r="E1137" s="3">
        <v>150887</v>
      </c>
      <c r="F1137" s="3">
        <v>3863</v>
      </c>
      <c r="G1137" s="10">
        <f t="shared" si="26"/>
        <v>39059.539218224178</v>
      </c>
    </row>
    <row r="1138" spans="1:7" x14ac:dyDescent="0.25">
      <c r="A1138" s="2" t="s">
        <v>26</v>
      </c>
      <c r="B1138" s="2" t="s">
        <v>6</v>
      </c>
      <c r="C1138" s="2" t="s">
        <v>63</v>
      </c>
      <c r="D1138" s="2" t="s">
        <v>72</v>
      </c>
      <c r="E1138" s="3">
        <v>135880</v>
      </c>
      <c r="F1138" s="3">
        <v>3548</v>
      </c>
      <c r="G1138" s="10">
        <f t="shared" si="26"/>
        <v>38297.63246899662</v>
      </c>
    </row>
    <row r="1139" spans="1:7" x14ac:dyDescent="0.25">
      <c r="A1139" s="2" t="s">
        <v>130</v>
      </c>
      <c r="B1139" s="2" t="s">
        <v>6</v>
      </c>
      <c r="C1139" s="2" t="s">
        <v>63</v>
      </c>
      <c r="D1139" s="2" t="s">
        <v>72</v>
      </c>
      <c r="E1139" s="3">
        <v>144831</v>
      </c>
      <c r="F1139" s="3">
        <v>4404</v>
      </c>
      <c r="G1139" s="10">
        <f t="shared" ref="G1139:G1147" si="27">(E1139/F1139)*1000</f>
        <v>32886.239782016346</v>
      </c>
    </row>
    <row r="1140" spans="1:7" x14ac:dyDescent="0.25">
      <c r="A1140" s="2" t="s">
        <v>131</v>
      </c>
      <c r="B1140" s="2" t="s">
        <v>6</v>
      </c>
      <c r="C1140" s="2" t="s">
        <v>63</v>
      </c>
      <c r="D1140" s="2" t="s">
        <v>72</v>
      </c>
      <c r="E1140" s="3">
        <v>140287</v>
      </c>
      <c r="F1140" s="3">
        <v>4225</v>
      </c>
      <c r="G1140" s="10">
        <f t="shared" si="27"/>
        <v>33204.023668639056</v>
      </c>
    </row>
    <row r="1141" spans="1:7" x14ac:dyDescent="0.25">
      <c r="A1141" s="2" t="s">
        <v>132</v>
      </c>
      <c r="B1141" s="2" t="s">
        <v>6</v>
      </c>
      <c r="C1141" s="2" t="s">
        <v>63</v>
      </c>
      <c r="D1141" s="2" t="s">
        <v>72</v>
      </c>
      <c r="E1141" s="3">
        <v>83301</v>
      </c>
      <c r="F1141" s="3">
        <v>2531</v>
      </c>
      <c r="G1141" s="10">
        <f t="shared" si="27"/>
        <v>32912.287633346503</v>
      </c>
    </row>
    <row r="1142" spans="1:7" x14ac:dyDescent="0.25">
      <c r="A1142" s="2" t="s">
        <v>133</v>
      </c>
      <c r="B1142" s="2" t="s">
        <v>6</v>
      </c>
      <c r="C1142" s="2" t="s">
        <v>63</v>
      </c>
      <c r="D1142" s="2" t="s">
        <v>72</v>
      </c>
      <c r="E1142" s="3">
        <v>97144</v>
      </c>
      <c r="F1142" s="3">
        <v>3378</v>
      </c>
      <c r="G1142" s="10">
        <f t="shared" si="27"/>
        <v>28757.844878626409</v>
      </c>
    </row>
    <row r="1143" spans="1:7" x14ac:dyDescent="0.25">
      <c r="A1143" s="2" t="s">
        <v>135</v>
      </c>
      <c r="B1143" s="2" t="s">
        <v>6</v>
      </c>
      <c r="C1143" s="2" t="s">
        <v>63</v>
      </c>
      <c r="D1143" s="2" t="s">
        <v>72</v>
      </c>
      <c r="E1143" s="3">
        <v>94528.44</v>
      </c>
      <c r="F1143" s="3">
        <v>3319</v>
      </c>
      <c r="G1143" s="10">
        <f t="shared" si="27"/>
        <v>28481.000301295575</v>
      </c>
    </row>
    <row r="1144" spans="1:7" x14ac:dyDescent="0.25">
      <c r="A1144" s="2" t="s">
        <v>136</v>
      </c>
      <c r="B1144" s="2" t="s">
        <v>6</v>
      </c>
      <c r="C1144" s="2" t="s">
        <v>63</v>
      </c>
      <c r="D1144" s="2" t="s">
        <v>72</v>
      </c>
      <c r="E1144" s="3">
        <v>118432</v>
      </c>
      <c r="F1144" s="3">
        <v>3310</v>
      </c>
      <c r="G1144" s="10">
        <f t="shared" si="27"/>
        <v>35780.06042296072</v>
      </c>
    </row>
    <row r="1145" spans="1:7" x14ac:dyDescent="0.25">
      <c r="A1145" s="2" t="s">
        <v>137</v>
      </c>
      <c r="B1145" s="2" t="s">
        <v>6</v>
      </c>
      <c r="C1145" s="2" t="s">
        <v>63</v>
      </c>
      <c r="D1145" s="2" t="s">
        <v>72</v>
      </c>
      <c r="E1145" s="3">
        <v>117608</v>
      </c>
      <c r="F1145" s="3">
        <v>3488</v>
      </c>
      <c r="G1145" s="10">
        <f t="shared" si="27"/>
        <v>33717.889908256882</v>
      </c>
    </row>
    <row r="1146" spans="1:7" x14ac:dyDescent="0.25">
      <c r="A1146" s="2" t="s">
        <v>140</v>
      </c>
      <c r="B1146" s="2" t="s">
        <v>6</v>
      </c>
      <c r="C1146" s="2" t="s">
        <v>63</v>
      </c>
      <c r="D1146" s="2" t="s">
        <v>72</v>
      </c>
      <c r="E1146" s="3">
        <v>115495</v>
      </c>
      <c r="F1146" s="3">
        <v>3553</v>
      </c>
      <c r="G1146" s="10">
        <f t="shared" si="27"/>
        <v>32506.332676611313</v>
      </c>
    </row>
    <row r="1147" spans="1:7" x14ac:dyDescent="0.25">
      <c r="A1147" s="2" t="s">
        <v>143</v>
      </c>
      <c r="B1147" s="2" t="s">
        <v>6</v>
      </c>
      <c r="C1147" s="2" t="s">
        <v>63</v>
      </c>
      <c r="D1147" s="2" t="s">
        <v>72</v>
      </c>
      <c r="E1147" s="3">
        <v>116275</v>
      </c>
      <c r="F1147" s="3">
        <v>3645</v>
      </c>
      <c r="G1147" s="10">
        <f t="shared" si="27"/>
        <v>31899.86282578875</v>
      </c>
    </row>
    <row r="1148" spans="1:7" x14ac:dyDescent="0.25">
      <c r="A1148" s="2" t="s">
        <v>5</v>
      </c>
      <c r="B1148" s="2" t="s">
        <v>6</v>
      </c>
      <c r="C1148" s="2" t="s">
        <v>63</v>
      </c>
      <c r="D1148" s="2" t="s">
        <v>73</v>
      </c>
      <c r="E1148" s="3">
        <v>261476</v>
      </c>
      <c r="F1148" s="3">
        <v>12535</v>
      </c>
      <c r="G1148" s="10">
        <f t="shared" si="26"/>
        <v>20859.672915835661</v>
      </c>
    </row>
    <row r="1149" spans="1:7" x14ac:dyDescent="0.25">
      <c r="A1149" s="2" t="s">
        <v>9</v>
      </c>
      <c r="B1149" s="2" t="s">
        <v>6</v>
      </c>
      <c r="C1149" s="2" t="s">
        <v>63</v>
      </c>
      <c r="D1149" s="2" t="s">
        <v>73</v>
      </c>
      <c r="E1149" s="3">
        <v>213539</v>
      </c>
      <c r="F1149" s="3">
        <v>10716</v>
      </c>
      <c r="G1149" s="10">
        <f t="shared" si="26"/>
        <v>19927.118327734228</v>
      </c>
    </row>
    <row r="1150" spans="1:7" x14ac:dyDescent="0.25">
      <c r="A1150" s="2" t="s">
        <v>10</v>
      </c>
      <c r="B1150" s="2" t="s">
        <v>6</v>
      </c>
      <c r="C1150" s="2" t="s">
        <v>63</v>
      </c>
      <c r="D1150" s="2" t="s">
        <v>73</v>
      </c>
      <c r="E1150" s="3">
        <v>220805</v>
      </c>
      <c r="F1150" s="3">
        <v>11039</v>
      </c>
      <c r="G1150" s="10">
        <f t="shared" si="26"/>
        <v>20002.264697889303</v>
      </c>
    </row>
    <row r="1151" spans="1:7" x14ac:dyDescent="0.25">
      <c r="A1151" s="2" t="s">
        <v>11</v>
      </c>
      <c r="B1151" s="2" t="s">
        <v>6</v>
      </c>
      <c r="C1151" s="2" t="s">
        <v>63</v>
      </c>
      <c r="D1151" s="2" t="s">
        <v>73</v>
      </c>
      <c r="E1151" s="3">
        <v>213064</v>
      </c>
      <c r="F1151" s="3">
        <v>10974</v>
      </c>
      <c r="G1151" s="10">
        <f t="shared" si="26"/>
        <v>19415.345361764172</v>
      </c>
    </row>
    <row r="1152" spans="1:7" x14ac:dyDescent="0.25">
      <c r="A1152" s="2" t="s">
        <v>12</v>
      </c>
      <c r="B1152" s="2" t="s">
        <v>6</v>
      </c>
      <c r="C1152" s="2" t="s">
        <v>63</v>
      </c>
      <c r="D1152" s="2" t="s">
        <v>73</v>
      </c>
      <c r="E1152" s="3">
        <v>181697</v>
      </c>
      <c r="F1152" s="3">
        <v>8939</v>
      </c>
      <c r="G1152" s="10">
        <f t="shared" si="26"/>
        <v>20326.322854905469</v>
      </c>
    </row>
    <row r="1153" spans="1:7" x14ac:dyDescent="0.25">
      <c r="A1153" s="2" t="s">
        <v>13</v>
      </c>
      <c r="B1153" s="2" t="s">
        <v>6</v>
      </c>
      <c r="C1153" s="2" t="s">
        <v>63</v>
      </c>
      <c r="D1153" s="2" t="s">
        <v>73</v>
      </c>
      <c r="E1153" s="3">
        <v>196964</v>
      </c>
      <c r="F1153" s="3">
        <v>9570</v>
      </c>
      <c r="G1153" s="10">
        <f t="shared" si="26"/>
        <v>20581.400208986415</v>
      </c>
    </row>
    <row r="1154" spans="1:7" x14ac:dyDescent="0.25">
      <c r="A1154" s="2" t="s">
        <v>14</v>
      </c>
      <c r="B1154" s="2" t="s">
        <v>6</v>
      </c>
      <c r="C1154" s="2" t="s">
        <v>63</v>
      </c>
      <c r="D1154" s="2" t="s">
        <v>73</v>
      </c>
      <c r="E1154" s="3">
        <v>180609</v>
      </c>
      <c r="F1154" s="3">
        <v>8429</v>
      </c>
      <c r="G1154" s="10">
        <f t="shared" si="26"/>
        <v>21427.096927274884</v>
      </c>
    </row>
    <row r="1155" spans="1:7" x14ac:dyDescent="0.25">
      <c r="A1155" s="2" t="s">
        <v>15</v>
      </c>
      <c r="B1155" s="2" t="s">
        <v>6</v>
      </c>
      <c r="C1155" s="2" t="s">
        <v>63</v>
      </c>
      <c r="D1155" s="2" t="s">
        <v>73</v>
      </c>
      <c r="E1155" s="3">
        <v>196941</v>
      </c>
      <c r="F1155" s="3">
        <v>9075</v>
      </c>
      <c r="G1155" s="10">
        <f t="shared" si="26"/>
        <v>21701.487603305784</v>
      </c>
    </row>
    <row r="1156" spans="1:7" x14ac:dyDescent="0.25">
      <c r="A1156" s="2" t="s">
        <v>16</v>
      </c>
      <c r="B1156" s="2" t="s">
        <v>6</v>
      </c>
      <c r="C1156" s="2" t="s">
        <v>63</v>
      </c>
      <c r="D1156" s="2" t="s">
        <v>73</v>
      </c>
      <c r="E1156" s="3">
        <v>211655</v>
      </c>
      <c r="F1156" s="3">
        <v>10039</v>
      </c>
      <c r="G1156" s="10">
        <f t="shared" si="26"/>
        <v>21083.275226616199</v>
      </c>
    </row>
    <row r="1157" spans="1:7" x14ac:dyDescent="0.25">
      <c r="A1157" s="2" t="s">
        <v>17</v>
      </c>
      <c r="B1157" s="2" t="s">
        <v>6</v>
      </c>
      <c r="C1157" s="2" t="s">
        <v>63</v>
      </c>
      <c r="D1157" s="2" t="s">
        <v>73</v>
      </c>
      <c r="E1157" s="3">
        <v>195944</v>
      </c>
      <c r="F1157" s="3">
        <v>9448</v>
      </c>
      <c r="G1157" s="10">
        <f t="shared" si="26"/>
        <v>20739.204064352245</v>
      </c>
    </row>
    <row r="1158" spans="1:7" x14ac:dyDescent="0.25">
      <c r="A1158" s="2" t="s">
        <v>18</v>
      </c>
      <c r="B1158" s="2" t="s">
        <v>6</v>
      </c>
      <c r="C1158" s="2" t="s">
        <v>63</v>
      </c>
      <c r="D1158" s="2" t="s">
        <v>73</v>
      </c>
      <c r="E1158" s="3">
        <v>207287</v>
      </c>
      <c r="F1158" s="3">
        <v>9575</v>
      </c>
      <c r="G1158" s="10">
        <f t="shared" si="26"/>
        <v>21648.772845953001</v>
      </c>
    </row>
    <row r="1159" spans="1:7" x14ac:dyDescent="0.25">
      <c r="A1159" s="2" t="s">
        <v>19</v>
      </c>
      <c r="B1159" s="2" t="s">
        <v>6</v>
      </c>
      <c r="C1159" s="2" t="s">
        <v>63</v>
      </c>
      <c r="D1159" s="2" t="s">
        <v>73</v>
      </c>
      <c r="E1159" s="3">
        <v>199319</v>
      </c>
      <c r="F1159" s="3">
        <v>9226</v>
      </c>
      <c r="G1159" s="10">
        <f t="shared" si="26"/>
        <v>21604.053761109906</v>
      </c>
    </row>
    <row r="1160" spans="1:7" x14ac:dyDescent="0.25">
      <c r="A1160" s="2" t="s">
        <v>20</v>
      </c>
      <c r="B1160" s="2" t="s">
        <v>6</v>
      </c>
      <c r="C1160" s="2" t="s">
        <v>63</v>
      </c>
      <c r="D1160" s="2" t="s">
        <v>73</v>
      </c>
      <c r="E1160" s="3">
        <v>236058</v>
      </c>
      <c r="F1160" s="3">
        <v>9958</v>
      </c>
      <c r="G1160" s="10">
        <f t="shared" si="26"/>
        <v>23705.3625225949</v>
      </c>
    </row>
    <row r="1161" spans="1:7" x14ac:dyDescent="0.25">
      <c r="A1161" s="2" t="s">
        <v>21</v>
      </c>
      <c r="B1161" s="2" t="s">
        <v>6</v>
      </c>
      <c r="C1161" s="2" t="s">
        <v>63</v>
      </c>
      <c r="D1161" s="2" t="s">
        <v>73</v>
      </c>
      <c r="E1161" s="3">
        <v>225340</v>
      </c>
      <c r="F1161" s="3">
        <v>10551</v>
      </c>
      <c r="G1161" s="10">
        <f t="shared" si="26"/>
        <v>21357.217325372003</v>
      </c>
    </row>
    <row r="1162" spans="1:7" x14ac:dyDescent="0.25">
      <c r="A1162" s="2" t="s">
        <v>22</v>
      </c>
      <c r="B1162" s="2" t="s">
        <v>6</v>
      </c>
      <c r="C1162" s="2" t="s">
        <v>63</v>
      </c>
      <c r="D1162" s="2" t="s">
        <v>73</v>
      </c>
      <c r="E1162" s="3">
        <v>301724</v>
      </c>
      <c r="F1162" s="3">
        <v>12515</v>
      </c>
      <c r="G1162" s="10">
        <f t="shared" si="26"/>
        <v>24108.989212944463</v>
      </c>
    </row>
    <row r="1163" spans="1:7" x14ac:dyDescent="0.25">
      <c r="A1163" s="2" t="s">
        <v>23</v>
      </c>
      <c r="B1163" s="2" t="s">
        <v>6</v>
      </c>
      <c r="C1163" s="2" t="s">
        <v>63</v>
      </c>
      <c r="D1163" s="2" t="s">
        <v>73</v>
      </c>
      <c r="E1163" s="3">
        <v>264138</v>
      </c>
      <c r="F1163" s="3">
        <v>12179</v>
      </c>
      <c r="G1163" s="10">
        <f t="shared" si="26"/>
        <v>21687.987519500781</v>
      </c>
    </row>
    <row r="1164" spans="1:7" x14ac:dyDescent="0.25">
      <c r="A1164" s="2" t="s">
        <v>24</v>
      </c>
      <c r="B1164" s="2" t="s">
        <v>6</v>
      </c>
      <c r="C1164" s="2" t="s">
        <v>63</v>
      </c>
      <c r="D1164" s="2" t="s">
        <v>73</v>
      </c>
      <c r="E1164" s="3">
        <v>151894</v>
      </c>
      <c r="F1164" s="3">
        <v>7213</v>
      </c>
      <c r="G1164" s="10">
        <f t="shared" si="26"/>
        <v>21058.366837654237</v>
      </c>
    </row>
    <row r="1165" spans="1:7" x14ac:dyDescent="0.25">
      <c r="A1165" s="2" t="s">
        <v>25</v>
      </c>
      <c r="B1165" s="2" t="s">
        <v>6</v>
      </c>
      <c r="C1165" s="2" t="s">
        <v>63</v>
      </c>
      <c r="D1165" s="2" t="s">
        <v>73</v>
      </c>
      <c r="E1165" s="3">
        <v>234585</v>
      </c>
      <c r="F1165" s="3">
        <v>9794</v>
      </c>
      <c r="G1165" s="10">
        <f t="shared" si="26"/>
        <v>23951.909332244231</v>
      </c>
    </row>
    <row r="1166" spans="1:7" x14ac:dyDescent="0.25">
      <c r="A1166" s="2" t="s">
        <v>26</v>
      </c>
      <c r="B1166" s="2" t="s">
        <v>6</v>
      </c>
      <c r="C1166" s="2" t="s">
        <v>63</v>
      </c>
      <c r="D1166" s="2" t="s">
        <v>73</v>
      </c>
      <c r="E1166" s="3">
        <v>234693</v>
      </c>
      <c r="F1166" s="3">
        <v>10479</v>
      </c>
      <c r="G1166" s="10">
        <f t="shared" si="26"/>
        <v>22396.507300314915</v>
      </c>
    </row>
    <row r="1167" spans="1:7" x14ac:dyDescent="0.25">
      <c r="A1167" s="2" t="s">
        <v>130</v>
      </c>
      <c r="B1167" s="2" t="s">
        <v>6</v>
      </c>
      <c r="C1167" s="2" t="s">
        <v>63</v>
      </c>
      <c r="D1167" s="2" t="s">
        <v>73</v>
      </c>
      <c r="E1167" s="3">
        <v>170422</v>
      </c>
      <c r="F1167" s="3">
        <v>8043</v>
      </c>
      <c r="G1167" s="10">
        <f t="shared" ref="G1167:G1174" si="28">(E1167/F1167)*1000</f>
        <v>21188.859878154919</v>
      </c>
    </row>
    <row r="1168" spans="1:7" x14ac:dyDescent="0.25">
      <c r="A1168" s="2" t="s">
        <v>131</v>
      </c>
      <c r="B1168" s="2" t="s">
        <v>6</v>
      </c>
      <c r="C1168" s="2" t="s">
        <v>63</v>
      </c>
      <c r="D1168" s="2" t="s">
        <v>73</v>
      </c>
      <c r="E1168" s="3">
        <v>196124</v>
      </c>
      <c r="F1168" s="3">
        <v>9157</v>
      </c>
      <c r="G1168" s="10">
        <f t="shared" si="28"/>
        <v>21417.931636999019</v>
      </c>
    </row>
    <row r="1169" spans="1:7" x14ac:dyDescent="0.25">
      <c r="A1169" s="2" t="s">
        <v>132</v>
      </c>
      <c r="B1169" s="2" t="s">
        <v>6</v>
      </c>
      <c r="C1169" s="2" t="s">
        <v>63</v>
      </c>
      <c r="D1169" s="2" t="s">
        <v>73</v>
      </c>
      <c r="E1169" s="3">
        <v>182918</v>
      </c>
      <c r="F1169" s="3">
        <v>9027</v>
      </c>
      <c r="G1169" s="10">
        <f t="shared" si="28"/>
        <v>20263.431926442896</v>
      </c>
    </row>
    <row r="1170" spans="1:7" x14ac:dyDescent="0.25">
      <c r="A1170" s="2" t="s">
        <v>133</v>
      </c>
      <c r="B1170" s="2" t="s">
        <v>6</v>
      </c>
      <c r="C1170" s="2" t="s">
        <v>63</v>
      </c>
      <c r="D1170" s="2" t="s">
        <v>73</v>
      </c>
      <c r="E1170" s="3">
        <v>187373</v>
      </c>
      <c r="F1170" s="3">
        <v>9471</v>
      </c>
      <c r="G1170" s="10">
        <f t="shared" si="28"/>
        <v>19783.866539964103</v>
      </c>
    </row>
    <row r="1171" spans="1:7" x14ac:dyDescent="0.25">
      <c r="A1171" s="2" t="s">
        <v>135</v>
      </c>
      <c r="B1171" s="2" t="s">
        <v>6</v>
      </c>
      <c r="C1171" s="2" t="s">
        <v>63</v>
      </c>
      <c r="D1171" s="2" t="s">
        <v>73</v>
      </c>
      <c r="E1171" s="3">
        <v>184978.89</v>
      </c>
      <c r="F1171" s="3">
        <v>8547</v>
      </c>
      <c r="G1171" s="10">
        <f t="shared" si="28"/>
        <v>21642.551772551771</v>
      </c>
    </row>
    <row r="1172" spans="1:7" x14ac:dyDescent="0.25">
      <c r="A1172" s="2" t="s">
        <v>136</v>
      </c>
      <c r="B1172" s="2" t="s">
        <v>6</v>
      </c>
      <c r="C1172" s="2" t="s">
        <v>63</v>
      </c>
      <c r="D1172" s="2" t="s">
        <v>73</v>
      </c>
      <c r="E1172" s="18">
        <v>182836.58</v>
      </c>
      <c r="F1172" s="3">
        <v>8341</v>
      </c>
      <c r="G1172" s="10">
        <f t="shared" si="28"/>
        <v>21920.222994844742</v>
      </c>
    </row>
    <row r="1173" spans="1:7" x14ac:dyDescent="0.25">
      <c r="A1173" s="2" t="s">
        <v>137</v>
      </c>
      <c r="B1173" s="2" t="s">
        <v>6</v>
      </c>
      <c r="C1173" s="2" t="s">
        <v>63</v>
      </c>
      <c r="D1173" s="2" t="s">
        <v>73</v>
      </c>
      <c r="E1173" s="3">
        <v>182537.98</v>
      </c>
      <c r="F1173" s="3">
        <v>8606</v>
      </c>
      <c r="G1173" s="10">
        <f t="shared" si="28"/>
        <v>21210.548454566582</v>
      </c>
    </row>
    <row r="1174" spans="1:7" x14ac:dyDescent="0.25">
      <c r="A1174" s="2" t="s">
        <v>140</v>
      </c>
      <c r="B1174" s="2" t="s">
        <v>6</v>
      </c>
      <c r="C1174" s="2" t="s">
        <v>63</v>
      </c>
      <c r="D1174" s="2" t="s">
        <v>73</v>
      </c>
      <c r="E1174" s="3">
        <v>182454.14</v>
      </c>
      <c r="F1174" s="3">
        <v>8696</v>
      </c>
      <c r="G1174" s="10">
        <f t="shared" si="28"/>
        <v>20981.38684452622</v>
      </c>
    </row>
    <row r="1175" spans="1:7" x14ac:dyDescent="0.25">
      <c r="A1175" s="2" t="s">
        <v>143</v>
      </c>
      <c r="B1175" s="2" t="s">
        <v>6</v>
      </c>
      <c r="C1175" s="2" t="s">
        <v>63</v>
      </c>
      <c r="D1175" s="2" t="s">
        <v>73</v>
      </c>
      <c r="E1175" s="3"/>
      <c r="F1175" s="3"/>
      <c r="G1175" s="10"/>
    </row>
    <row r="1176" spans="1:7" x14ac:dyDescent="0.25">
      <c r="A1176" s="2" t="s">
        <v>5</v>
      </c>
      <c r="B1176" s="2" t="s">
        <v>6</v>
      </c>
      <c r="C1176" s="2" t="s">
        <v>63</v>
      </c>
      <c r="D1176" s="2" t="s">
        <v>74</v>
      </c>
      <c r="E1176" s="3">
        <v>3974</v>
      </c>
      <c r="F1176" s="3">
        <v>1056</v>
      </c>
      <c r="G1176" s="10">
        <f t="shared" si="26"/>
        <v>3763.2575757575755</v>
      </c>
    </row>
    <row r="1177" spans="1:7" x14ac:dyDescent="0.25">
      <c r="A1177" s="2" t="s">
        <v>9</v>
      </c>
      <c r="B1177" s="2" t="s">
        <v>6</v>
      </c>
      <c r="C1177" s="2" t="s">
        <v>63</v>
      </c>
      <c r="D1177" s="2" t="s">
        <v>74</v>
      </c>
      <c r="E1177" s="3">
        <v>3484</v>
      </c>
      <c r="F1177" s="3">
        <v>634</v>
      </c>
      <c r="G1177" s="10">
        <f t="shared" si="26"/>
        <v>5495.2681388012616</v>
      </c>
    </row>
    <row r="1178" spans="1:7" x14ac:dyDescent="0.25">
      <c r="A1178" s="2" t="s">
        <v>10</v>
      </c>
      <c r="B1178" s="2" t="s">
        <v>6</v>
      </c>
      <c r="C1178" s="2" t="s">
        <v>63</v>
      </c>
      <c r="D1178" s="2" t="s">
        <v>74</v>
      </c>
      <c r="E1178" s="3">
        <v>3244</v>
      </c>
      <c r="F1178" s="3">
        <v>618</v>
      </c>
      <c r="G1178" s="10">
        <f t="shared" si="26"/>
        <v>5249.1909385113267</v>
      </c>
    </row>
    <row r="1179" spans="1:7" x14ac:dyDescent="0.25">
      <c r="A1179" s="2" t="s">
        <v>11</v>
      </c>
      <c r="B1179" s="2" t="s">
        <v>6</v>
      </c>
      <c r="C1179" s="2" t="s">
        <v>63</v>
      </c>
      <c r="D1179" s="2" t="s">
        <v>74</v>
      </c>
      <c r="E1179" s="3">
        <v>2842</v>
      </c>
      <c r="F1179" s="3">
        <v>546</v>
      </c>
      <c r="G1179" s="10">
        <f t="shared" si="26"/>
        <v>5205.1282051282051</v>
      </c>
    </row>
    <row r="1180" spans="1:7" x14ac:dyDescent="0.25">
      <c r="A1180" s="2" t="s">
        <v>12</v>
      </c>
      <c r="B1180" s="2" t="s">
        <v>6</v>
      </c>
      <c r="C1180" s="2" t="s">
        <v>63</v>
      </c>
      <c r="D1180" s="2" t="s">
        <v>74</v>
      </c>
      <c r="E1180" s="3">
        <v>3717</v>
      </c>
      <c r="F1180" s="3">
        <v>599</v>
      </c>
      <c r="G1180" s="10">
        <f t="shared" si="26"/>
        <v>6205.3422370617691</v>
      </c>
    </row>
    <row r="1181" spans="1:7" x14ac:dyDescent="0.25">
      <c r="A1181" s="2" t="s">
        <v>13</v>
      </c>
      <c r="B1181" s="2" t="s">
        <v>6</v>
      </c>
      <c r="C1181" s="2" t="s">
        <v>63</v>
      </c>
      <c r="D1181" s="2" t="s">
        <v>74</v>
      </c>
      <c r="E1181" s="3">
        <v>4113</v>
      </c>
      <c r="F1181" s="3">
        <v>664</v>
      </c>
      <c r="G1181" s="10">
        <f t="shared" si="26"/>
        <v>6194.2771084337355</v>
      </c>
    </row>
    <row r="1182" spans="1:7" x14ac:dyDescent="0.25">
      <c r="A1182" s="2" t="s">
        <v>14</v>
      </c>
      <c r="B1182" s="2" t="s">
        <v>6</v>
      </c>
      <c r="C1182" s="2" t="s">
        <v>63</v>
      </c>
      <c r="D1182" s="2" t="s">
        <v>74</v>
      </c>
      <c r="E1182" s="3">
        <v>3639</v>
      </c>
      <c r="F1182" s="3">
        <v>405</v>
      </c>
      <c r="G1182" s="10">
        <f t="shared" si="26"/>
        <v>8985.1851851851861</v>
      </c>
    </row>
    <row r="1183" spans="1:7" x14ac:dyDescent="0.25">
      <c r="A1183" s="2" t="s">
        <v>15</v>
      </c>
      <c r="B1183" s="2" t="s">
        <v>6</v>
      </c>
      <c r="C1183" s="2" t="s">
        <v>63</v>
      </c>
      <c r="D1183" s="2" t="s">
        <v>74</v>
      </c>
      <c r="E1183" s="3">
        <v>4288</v>
      </c>
      <c r="F1183" s="3">
        <v>443</v>
      </c>
      <c r="G1183" s="10">
        <f t="shared" si="26"/>
        <v>9679.458239277652</v>
      </c>
    </row>
    <row r="1184" spans="1:7" x14ac:dyDescent="0.25">
      <c r="A1184" s="2" t="s">
        <v>16</v>
      </c>
      <c r="B1184" s="2" t="s">
        <v>6</v>
      </c>
      <c r="C1184" s="2" t="s">
        <v>63</v>
      </c>
      <c r="D1184" s="2" t="s">
        <v>74</v>
      </c>
      <c r="E1184" s="3">
        <v>4711</v>
      </c>
      <c r="F1184" s="3">
        <v>485</v>
      </c>
      <c r="G1184" s="10">
        <f t="shared" si="26"/>
        <v>9713.4020618556697</v>
      </c>
    </row>
    <row r="1185" spans="1:7" x14ac:dyDescent="0.25">
      <c r="A1185" s="2" t="s">
        <v>17</v>
      </c>
      <c r="B1185" s="2" t="s">
        <v>6</v>
      </c>
      <c r="C1185" s="2" t="s">
        <v>63</v>
      </c>
      <c r="D1185" s="2" t="s">
        <v>74</v>
      </c>
      <c r="E1185" s="3">
        <v>5779</v>
      </c>
      <c r="F1185" s="3">
        <v>570</v>
      </c>
      <c r="G1185" s="10">
        <f t="shared" si="26"/>
        <v>10138.596491228069</v>
      </c>
    </row>
    <row r="1186" spans="1:7" x14ac:dyDescent="0.25">
      <c r="A1186" s="2" t="s">
        <v>18</v>
      </c>
      <c r="B1186" s="2" t="s">
        <v>6</v>
      </c>
      <c r="C1186" s="2" t="s">
        <v>63</v>
      </c>
      <c r="D1186" s="2" t="s">
        <v>74</v>
      </c>
      <c r="E1186" s="3">
        <v>5813</v>
      </c>
      <c r="F1186" s="3">
        <v>619</v>
      </c>
      <c r="G1186" s="10">
        <f t="shared" si="26"/>
        <v>9390.953150242327</v>
      </c>
    </row>
    <row r="1187" spans="1:7" x14ac:dyDescent="0.25">
      <c r="A1187" s="2" t="s">
        <v>19</v>
      </c>
      <c r="B1187" s="2" t="s">
        <v>6</v>
      </c>
      <c r="C1187" s="2" t="s">
        <v>63</v>
      </c>
      <c r="D1187" s="2" t="s">
        <v>74</v>
      </c>
      <c r="E1187" s="3">
        <v>5724</v>
      </c>
      <c r="F1187" s="3">
        <v>605</v>
      </c>
      <c r="G1187" s="10">
        <f t="shared" si="26"/>
        <v>9461.1570247933887</v>
      </c>
    </row>
    <row r="1188" spans="1:7" x14ac:dyDescent="0.25">
      <c r="A1188" s="2" t="s">
        <v>20</v>
      </c>
      <c r="B1188" s="2" t="s">
        <v>6</v>
      </c>
      <c r="C1188" s="2" t="s">
        <v>63</v>
      </c>
      <c r="D1188" s="2" t="s">
        <v>74</v>
      </c>
      <c r="E1188" s="3">
        <v>5317</v>
      </c>
      <c r="F1188" s="3">
        <v>1259</v>
      </c>
      <c r="G1188" s="10">
        <f t="shared" si="26"/>
        <v>4223.1930103256555</v>
      </c>
    </row>
    <row r="1189" spans="1:7" x14ac:dyDescent="0.25">
      <c r="A1189" s="2" t="s">
        <v>21</v>
      </c>
      <c r="B1189" s="2" t="s">
        <v>6</v>
      </c>
      <c r="C1189" s="2" t="s">
        <v>63</v>
      </c>
      <c r="D1189" s="2" t="s">
        <v>74</v>
      </c>
      <c r="E1189" s="3">
        <v>5898</v>
      </c>
      <c r="F1189" s="3">
        <v>1661</v>
      </c>
      <c r="G1189" s="10">
        <f t="shared" si="26"/>
        <v>3550.8729680915112</v>
      </c>
    </row>
    <row r="1190" spans="1:7" x14ac:dyDescent="0.25">
      <c r="A1190" s="2" t="s">
        <v>22</v>
      </c>
      <c r="B1190" s="2" t="s">
        <v>6</v>
      </c>
      <c r="C1190" s="2" t="s">
        <v>63</v>
      </c>
      <c r="D1190" s="2" t="s">
        <v>74</v>
      </c>
      <c r="E1190" s="3">
        <v>7447</v>
      </c>
      <c r="F1190" s="3">
        <v>2139</v>
      </c>
      <c r="G1190" s="10">
        <f t="shared" si="26"/>
        <v>3481.5334268349698</v>
      </c>
    </row>
    <row r="1191" spans="1:7" x14ac:dyDescent="0.25">
      <c r="A1191" s="2" t="s">
        <v>23</v>
      </c>
      <c r="B1191" s="2" t="s">
        <v>6</v>
      </c>
      <c r="C1191" s="2" t="s">
        <v>63</v>
      </c>
      <c r="D1191" s="2" t="s">
        <v>74</v>
      </c>
      <c r="E1191" s="3">
        <v>8431</v>
      </c>
      <c r="F1191" s="3">
        <v>788</v>
      </c>
      <c r="G1191" s="10">
        <f t="shared" si="26"/>
        <v>10699.238578680204</v>
      </c>
    </row>
    <row r="1192" spans="1:7" x14ac:dyDescent="0.25">
      <c r="A1192" s="2" t="s">
        <v>24</v>
      </c>
      <c r="B1192" s="2" t="s">
        <v>6</v>
      </c>
      <c r="C1192" s="2" t="s">
        <v>63</v>
      </c>
      <c r="D1192" s="2" t="s">
        <v>74</v>
      </c>
      <c r="E1192" s="3">
        <v>7601</v>
      </c>
      <c r="F1192" s="3">
        <v>653</v>
      </c>
      <c r="G1192" s="10">
        <f t="shared" ref="G1192:G1291" si="29">(E1192/F1192)*1000</f>
        <v>11640.122511485451</v>
      </c>
    </row>
    <row r="1193" spans="1:7" x14ac:dyDescent="0.25">
      <c r="A1193" s="2" t="s">
        <v>25</v>
      </c>
      <c r="B1193" s="2" t="s">
        <v>6</v>
      </c>
      <c r="C1193" s="2" t="s">
        <v>63</v>
      </c>
      <c r="D1193" s="2" t="s">
        <v>74</v>
      </c>
      <c r="E1193" s="3">
        <v>8680</v>
      </c>
      <c r="F1193" s="3">
        <v>726</v>
      </c>
      <c r="G1193" s="10">
        <f t="shared" si="29"/>
        <v>11955.922865013774</v>
      </c>
    </row>
    <row r="1194" spans="1:7" x14ac:dyDescent="0.25">
      <c r="A1194" s="2" t="s">
        <v>26</v>
      </c>
      <c r="B1194" s="2" t="s">
        <v>6</v>
      </c>
      <c r="C1194" s="2" t="s">
        <v>63</v>
      </c>
      <c r="D1194" s="2" t="s">
        <v>74</v>
      </c>
      <c r="E1194" s="3">
        <v>8568</v>
      </c>
      <c r="F1194" s="3">
        <v>693</v>
      </c>
      <c r="G1194" s="10">
        <f t="shared" si="29"/>
        <v>12363.636363636364</v>
      </c>
    </row>
    <row r="1195" spans="1:7" x14ac:dyDescent="0.25">
      <c r="A1195" s="2" t="s">
        <v>130</v>
      </c>
      <c r="B1195" s="2" t="s">
        <v>6</v>
      </c>
      <c r="C1195" s="2" t="s">
        <v>63</v>
      </c>
      <c r="D1195" s="2" t="s">
        <v>74</v>
      </c>
      <c r="E1195" s="3">
        <v>9649.4</v>
      </c>
      <c r="F1195" s="3">
        <v>821</v>
      </c>
      <c r="G1195" s="10">
        <f t="shared" si="29"/>
        <v>11753.227771010963</v>
      </c>
    </row>
    <row r="1196" spans="1:7" x14ac:dyDescent="0.25">
      <c r="A1196" s="2" t="s">
        <v>131</v>
      </c>
      <c r="B1196" s="2" t="s">
        <v>6</v>
      </c>
      <c r="C1196" s="2" t="s">
        <v>63</v>
      </c>
      <c r="D1196" s="2" t="s">
        <v>74</v>
      </c>
      <c r="E1196" s="3">
        <v>1013</v>
      </c>
      <c r="F1196" s="3">
        <v>98</v>
      </c>
      <c r="G1196" s="10">
        <f t="shared" si="29"/>
        <v>10336.73469387755</v>
      </c>
    </row>
    <row r="1197" spans="1:7" x14ac:dyDescent="0.25">
      <c r="A1197" s="2" t="s">
        <v>132</v>
      </c>
      <c r="B1197" s="2" t="s">
        <v>6</v>
      </c>
      <c r="C1197" s="2" t="s">
        <v>63</v>
      </c>
      <c r="D1197" s="2" t="s">
        <v>74</v>
      </c>
      <c r="E1197" s="3">
        <v>6200.6</v>
      </c>
      <c r="F1197" s="3">
        <v>567</v>
      </c>
      <c r="G1197" s="10">
        <f t="shared" si="29"/>
        <v>10935.802469135802</v>
      </c>
    </row>
    <row r="1198" spans="1:7" x14ac:dyDescent="0.25">
      <c r="A1198" s="2" t="s">
        <v>133</v>
      </c>
      <c r="B1198" s="2" t="s">
        <v>6</v>
      </c>
      <c r="C1198" s="2" t="s">
        <v>63</v>
      </c>
      <c r="D1198" s="2" t="s">
        <v>74</v>
      </c>
      <c r="E1198" s="3">
        <v>721</v>
      </c>
      <c r="F1198" s="3">
        <v>72</v>
      </c>
      <c r="G1198" s="10">
        <f t="shared" si="29"/>
        <v>10013.888888888889</v>
      </c>
    </row>
    <row r="1199" spans="1:7" x14ac:dyDescent="0.25">
      <c r="A1199" s="2" t="s">
        <v>135</v>
      </c>
      <c r="B1199" s="2" t="s">
        <v>6</v>
      </c>
      <c r="C1199" s="2" t="s">
        <v>63</v>
      </c>
      <c r="D1199" s="2" t="s">
        <v>74</v>
      </c>
      <c r="E1199" s="3">
        <v>7178.23</v>
      </c>
      <c r="F1199" s="3">
        <v>620</v>
      </c>
      <c r="G1199" s="10">
        <f t="shared" si="29"/>
        <v>11577.790322580646</v>
      </c>
    </row>
    <row r="1200" spans="1:7" x14ac:dyDescent="0.25">
      <c r="A1200" s="2" t="s">
        <v>136</v>
      </c>
      <c r="B1200" s="2" t="s">
        <v>6</v>
      </c>
      <c r="C1200" s="2" t="s">
        <v>63</v>
      </c>
      <c r="D1200" s="2" t="s">
        <v>74</v>
      </c>
      <c r="E1200" s="3">
        <v>7148</v>
      </c>
      <c r="F1200" s="3">
        <v>609</v>
      </c>
      <c r="G1200" s="10">
        <f t="shared" si="29"/>
        <v>11737.274220032841</v>
      </c>
    </row>
    <row r="1201" spans="1:7" x14ac:dyDescent="0.25">
      <c r="A1201" s="2" t="s">
        <v>137</v>
      </c>
      <c r="B1201" s="2" t="s">
        <v>6</v>
      </c>
      <c r="C1201" s="2" t="s">
        <v>63</v>
      </c>
      <c r="D1201" s="2" t="s">
        <v>74</v>
      </c>
      <c r="E1201" s="3">
        <v>7174</v>
      </c>
      <c r="F1201" s="3">
        <v>630</v>
      </c>
      <c r="G1201" s="10">
        <f t="shared" si="29"/>
        <v>11387.301587301588</v>
      </c>
    </row>
    <row r="1202" spans="1:7" x14ac:dyDescent="0.25">
      <c r="A1202" s="2" t="s">
        <v>140</v>
      </c>
      <c r="B1202" s="2" t="s">
        <v>6</v>
      </c>
      <c r="C1202" s="2" t="s">
        <v>63</v>
      </c>
      <c r="D1202" s="2" t="s">
        <v>74</v>
      </c>
      <c r="E1202" s="3">
        <v>7986</v>
      </c>
      <c r="F1202" s="3">
        <v>794</v>
      </c>
      <c r="G1202" s="10">
        <f t="shared" si="29"/>
        <v>10057.934508816121</v>
      </c>
    </row>
    <row r="1203" spans="1:7" x14ac:dyDescent="0.25">
      <c r="A1203" s="2" t="s">
        <v>143</v>
      </c>
      <c r="B1203" s="2" t="s">
        <v>6</v>
      </c>
      <c r="C1203" s="2" t="s">
        <v>63</v>
      </c>
      <c r="D1203" s="2" t="s">
        <v>74</v>
      </c>
      <c r="E1203" s="3">
        <v>7004</v>
      </c>
      <c r="F1203" s="3">
        <v>711</v>
      </c>
      <c r="G1203" s="10">
        <f t="shared" si="29"/>
        <v>9850.9142053445848</v>
      </c>
    </row>
    <row r="1204" spans="1:7" x14ac:dyDescent="0.25">
      <c r="A1204" s="2" t="s">
        <v>5</v>
      </c>
      <c r="B1204" s="2" t="s">
        <v>6</v>
      </c>
      <c r="C1204" s="2" t="s">
        <v>63</v>
      </c>
      <c r="D1204" s="2" t="s">
        <v>75</v>
      </c>
      <c r="E1204" s="3">
        <v>217858</v>
      </c>
      <c r="F1204" s="3">
        <v>7449</v>
      </c>
      <c r="G1204" s="10">
        <f t="shared" si="29"/>
        <v>29246.610283259495</v>
      </c>
    </row>
    <row r="1205" spans="1:7" x14ac:dyDescent="0.25">
      <c r="A1205" s="2" t="s">
        <v>9</v>
      </c>
      <c r="B1205" s="2" t="s">
        <v>6</v>
      </c>
      <c r="C1205" s="2" t="s">
        <v>63</v>
      </c>
      <c r="D1205" s="2" t="s">
        <v>75</v>
      </c>
      <c r="E1205" s="3">
        <v>237628</v>
      </c>
      <c r="F1205" s="3">
        <v>7941</v>
      </c>
      <c r="G1205" s="10">
        <f t="shared" si="29"/>
        <v>29924.1909079461</v>
      </c>
    </row>
    <row r="1206" spans="1:7" x14ac:dyDescent="0.25">
      <c r="A1206" s="2" t="s">
        <v>10</v>
      </c>
      <c r="B1206" s="2" t="s">
        <v>6</v>
      </c>
      <c r="C1206" s="2" t="s">
        <v>63</v>
      </c>
      <c r="D1206" s="2" t="s">
        <v>75</v>
      </c>
      <c r="E1206" s="3">
        <v>213222</v>
      </c>
      <c r="F1206" s="3">
        <v>7162</v>
      </c>
      <c r="G1206" s="10">
        <f t="shared" si="29"/>
        <v>29771.292934934376</v>
      </c>
    </row>
    <row r="1207" spans="1:7" x14ac:dyDescent="0.25">
      <c r="A1207" s="2" t="s">
        <v>11</v>
      </c>
      <c r="B1207" s="2" t="s">
        <v>6</v>
      </c>
      <c r="C1207" s="2" t="s">
        <v>63</v>
      </c>
      <c r="D1207" s="2" t="s">
        <v>75</v>
      </c>
      <c r="E1207" s="3">
        <v>184424</v>
      </c>
      <c r="F1207" s="3">
        <v>7032</v>
      </c>
      <c r="G1207" s="10">
        <f t="shared" si="29"/>
        <v>26226.393629124002</v>
      </c>
    </row>
    <row r="1208" spans="1:7" x14ac:dyDescent="0.25">
      <c r="A1208" s="2" t="s">
        <v>12</v>
      </c>
      <c r="B1208" s="2" t="s">
        <v>6</v>
      </c>
      <c r="C1208" s="2" t="s">
        <v>63</v>
      </c>
      <c r="D1208" s="2" t="s">
        <v>75</v>
      </c>
      <c r="E1208" s="3">
        <v>177642</v>
      </c>
      <c r="F1208" s="3">
        <v>6628</v>
      </c>
      <c r="G1208" s="10">
        <f t="shared" si="29"/>
        <v>26801.750150875076</v>
      </c>
    </row>
    <row r="1209" spans="1:7" x14ac:dyDescent="0.25">
      <c r="A1209" s="2" t="s">
        <v>13</v>
      </c>
      <c r="B1209" s="2" t="s">
        <v>6</v>
      </c>
      <c r="C1209" s="2" t="s">
        <v>63</v>
      </c>
      <c r="D1209" s="2" t="s">
        <v>75</v>
      </c>
      <c r="E1209" s="3">
        <v>184592</v>
      </c>
      <c r="F1209" s="3">
        <v>6826</v>
      </c>
      <c r="G1209" s="10">
        <f t="shared" si="29"/>
        <v>27042.484617638442</v>
      </c>
    </row>
    <row r="1210" spans="1:7" x14ac:dyDescent="0.25">
      <c r="A1210" s="2" t="s">
        <v>14</v>
      </c>
      <c r="B1210" s="2" t="s">
        <v>6</v>
      </c>
      <c r="C1210" s="2" t="s">
        <v>63</v>
      </c>
      <c r="D1210" s="2" t="s">
        <v>75</v>
      </c>
      <c r="E1210" s="3">
        <v>199426</v>
      </c>
      <c r="F1210" s="3">
        <v>7249</v>
      </c>
      <c r="G1210" s="10">
        <f t="shared" si="29"/>
        <v>27510.829079873089</v>
      </c>
    </row>
    <row r="1211" spans="1:7" x14ac:dyDescent="0.25">
      <c r="A1211" s="2" t="s">
        <v>15</v>
      </c>
      <c r="B1211" s="2" t="s">
        <v>6</v>
      </c>
      <c r="C1211" s="2" t="s">
        <v>63</v>
      </c>
      <c r="D1211" s="2" t="s">
        <v>75</v>
      </c>
      <c r="E1211" s="3">
        <v>184767</v>
      </c>
      <c r="F1211" s="3">
        <v>7044</v>
      </c>
      <c r="G1211" s="10">
        <f t="shared" si="29"/>
        <v>26230.408858603067</v>
      </c>
    </row>
    <row r="1212" spans="1:7" x14ac:dyDescent="0.25">
      <c r="A1212" s="2" t="s">
        <v>16</v>
      </c>
      <c r="B1212" s="2" t="s">
        <v>6</v>
      </c>
      <c r="C1212" s="2" t="s">
        <v>63</v>
      </c>
      <c r="D1212" s="2" t="s">
        <v>75</v>
      </c>
      <c r="E1212" s="3">
        <v>184981</v>
      </c>
      <c r="F1212" s="3">
        <v>6769</v>
      </c>
      <c r="G1212" s="10">
        <f t="shared" si="29"/>
        <v>27327.670261486186</v>
      </c>
    </row>
    <row r="1213" spans="1:7" x14ac:dyDescent="0.25">
      <c r="A1213" s="2" t="s">
        <v>17</v>
      </c>
      <c r="B1213" s="2" t="s">
        <v>6</v>
      </c>
      <c r="C1213" s="2" t="s">
        <v>63</v>
      </c>
      <c r="D1213" s="2" t="s">
        <v>75</v>
      </c>
      <c r="E1213" s="3">
        <v>211564</v>
      </c>
      <c r="F1213" s="3">
        <v>7609</v>
      </c>
      <c r="G1213" s="10">
        <f t="shared" si="29"/>
        <v>27804.442108029965</v>
      </c>
    </row>
    <row r="1214" spans="1:7" x14ac:dyDescent="0.25">
      <c r="A1214" s="2" t="s">
        <v>18</v>
      </c>
      <c r="B1214" s="2" t="s">
        <v>6</v>
      </c>
      <c r="C1214" s="2" t="s">
        <v>63</v>
      </c>
      <c r="D1214" s="2" t="s">
        <v>75</v>
      </c>
      <c r="E1214" s="3">
        <v>221401</v>
      </c>
      <c r="F1214" s="3">
        <v>7831</v>
      </c>
      <c r="G1214" s="10">
        <f t="shared" si="29"/>
        <v>28272.37900651258</v>
      </c>
    </row>
    <row r="1215" spans="1:7" x14ac:dyDescent="0.25">
      <c r="A1215" s="2" t="s">
        <v>19</v>
      </c>
      <c r="B1215" s="2" t="s">
        <v>6</v>
      </c>
      <c r="C1215" s="2" t="s">
        <v>63</v>
      </c>
      <c r="D1215" s="2" t="s">
        <v>75</v>
      </c>
      <c r="E1215" s="3">
        <v>211029</v>
      </c>
      <c r="F1215" s="3">
        <v>7407</v>
      </c>
      <c r="G1215" s="10">
        <f t="shared" si="29"/>
        <v>28490.481976508709</v>
      </c>
    </row>
    <row r="1216" spans="1:7" x14ac:dyDescent="0.25">
      <c r="A1216" s="2" t="s">
        <v>20</v>
      </c>
      <c r="B1216" s="2" t="s">
        <v>6</v>
      </c>
      <c r="C1216" s="2" t="s">
        <v>63</v>
      </c>
      <c r="D1216" s="2" t="s">
        <v>75</v>
      </c>
      <c r="E1216" s="3">
        <v>192014</v>
      </c>
      <c r="F1216" s="3">
        <v>10605</v>
      </c>
      <c r="G1216" s="10">
        <f t="shared" si="29"/>
        <v>18105.987741631307</v>
      </c>
    </row>
    <row r="1217" spans="1:7" x14ac:dyDescent="0.25">
      <c r="A1217" s="2" t="s">
        <v>21</v>
      </c>
      <c r="B1217" s="2" t="s">
        <v>6</v>
      </c>
      <c r="C1217" s="2" t="s">
        <v>63</v>
      </c>
      <c r="D1217" s="2" t="s">
        <v>75</v>
      </c>
      <c r="E1217" s="3">
        <v>192953</v>
      </c>
      <c r="F1217" s="3">
        <v>10677</v>
      </c>
      <c r="G1217" s="10">
        <f t="shared" si="29"/>
        <v>18071.836658237335</v>
      </c>
    </row>
    <row r="1218" spans="1:7" x14ac:dyDescent="0.25">
      <c r="A1218" s="2" t="s">
        <v>22</v>
      </c>
      <c r="B1218" s="2" t="s">
        <v>6</v>
      </c>
      <c r="C1218" s="2" t="s">
        <v>63</v>
      </c>
      <c r="D1218" s="2" t="s">
        <v>75</v>
      </c>
      <c r="E1218" s="3">
        <v>203500</v>
      </c>
      <c r="F1218" s="3">
        <v>10421</v>
      </c>
      <c r="G1218" s="10">
        <f t="shared" si="29"/>
        <v>19527.87640341618</v>
      </c>
    </row>
    <row r="1219" spans="1:7" x14ac:dyDescent="0.25">
      <c r="A1219" s="2" t="s">
        <v>23</v>
      </c>
      <c r="B1219" s="2" t="s">
        <v>6</v>
      </c>
      <c r="C1219" s="2" t="s">
        <v>63</v>
      </c>
      <c r="D1219" s="2" t="s">
        <v>75</v>
      </c>
      <c r="E1219" s="3">
        <v>213919</v>
      </c>
      <c r="F1219" s="3">
        <v>11797</v>
      </c>
      <c r="G1219" s="10">
        <f t="shared" si="29"/>
        <v>18133.338984487582</v>
      </c>
    </row>
    <row r="1220" spans="1:7" x14ac:dyDescent="0.25">
      <c r="A1220" s="2" t="s">
        <v>24</v>
      </c>
      <c r="B1220" s="2" t="s">
        <v>6</v>
      </c>
      <c r="C1220" s="2" t="s">
        <v>63</v>
      </c>
      <c r="D1220" s="2" t="s">
        <v>75</v>
      </c>
      <c r="E1220" s="3">
        <v>227211</v>
      </c>
      <c r="F1220" s="3">
        <v>8124</v>
      </c>
      <c r="G1220" s="10">
        <f t="shared" si="29"/>
        <v>27967.872968980795</v>
      </c>
    </row>
    <row r="1221" spans="1:7" x14ac:dyDescent="0.25">
      <c r="A1221" s="2" t="s">
        <v>25</v>
      </c>
      <c r="B1221" s="2" t="s">
        <v>6</v>
      </c>
      <c r="C1221" s="2" t="s">
        <v>63</v>
      </c>
      <c r="D1221" s="2" t="s">
        <v>75</v>
      </c>
      <c r="E1221" s="3">
        <v>306310</v>
      </c>
      <c r="F1221" s="3">
        <v>11417</v>
      </c>
      <c r="G1221" s="10">
        <f t="shared" si="29"/>
        <v>26829.289655776473</v>
      </c>
    </row>
    <row r="1222" spans="1:7" x14ac:dyDescent="0.25">
      <c r="A1222" s="2" t="s">
        <v>26</v>
      </c>
      <c r="B1222" s="2" t="s">
        <v>6</v>
      </c>
      <c r="C1222" s="2" t="s">
        <v>63</v>
      </c>
      <c r="D1222" s="2" t="s">
        <v>75</v>
      </c>
      <c r="E1222" s="3">
        <v>265375</v>
      </c>
      <c r="F1222" s="3">
        <v>10746</v>
      </c>
      <c r="G1222" s="10">
        <f t="shared" si="29"/>
        <v>24695.235436441468</v>
      </c>
    </row>
    <row r="1223" spans="1:7" x14ac:dyDescent="0.25">
      <c r="A1223" s="2" t="s">
        <v>130</v>
      </c>
      <c r="B1223" s="2" t="s">
        <v>6</v>
      </c>
      <c r="C1223" s="2" t="s">
        <v>63</v>
      </c>
      <c r="D1223" s="2" t="s">
        <v>75</v>
      </c>
      <c r="E1223" s="3">
        <v>243322</v>
      </c>
      <c r="F1223" s="3">
        <v>9033</v>
      </c>
      <c r="G1223" s="10">
        <f t="shared" ref="G1223:G1231" si="30">(E1223/F1223)*1000</f>
        <v>26937.008745710173</v>
      </c>
    </row>
    <row r="1224" spans="1:7" x14ac:dyDescent="0.25">
      <c r="A1224" s="2" t="s">
        <v>131</v>
      </c>
      <c r="B1224" s="2" t="s">
        <v>6</v>
      </c>
      <c r="C1224" s="2" t="s">
        <v>63</v>
      </c>
      <c r="D1224" s="2" t="s">
        <v>75</v>
      </c>
      <c r="E1224" s="3">
        <v>230831</v>
      </c>
      <c r="F1224" s="3">
        <v>8643</v>
      </c>
      <c r="G1224" s="10">
        <f t="shared" si="30"/>
        <v>26707.277565660072</v>
      </c>
    </row>
    <row r="1225" spans="1:7" x14ac:dyDescent="0.25">
      <c r="A1225" s="2" t="s">
        <v>132</v>
      </c>
      <c r="B1225" s="2" t="s">
        <v>6</v>
      </c>
      <c r="C1225" s="2" t="s">
        <v>63</v>
      </c>
      <c r="D1225" s="2" t="s">
        <v>75</v>
      </c>
      <c r="E1225" s="3">
        <v>183788</v>
      </c>
      <c r="F1225" s="3">
        <v>6414</v>
      </c>
      <c r="G1225" s="10">
        <f t="shared" si="30"/>
        <v>28654.193950732773</v>
      </c>
    </row>
    <row r="1226" spans="1:7" x14ac:dyDescent="0.25">
      <c r="A1226" s="2" t="s">
        <v>133</v>
      </c>
      <c r="B1226" s="2" t="s">
        <v>6</v>
      </c>
      <c r="C1226" s="2" t="s">
        <v>63</v>
      </c>
      <c r="D1226" s="2" t="s">
        <v>75</v>
      </c>
      <c r="E1226" s="3">
        <v>204398</v>
      </c>
      <c r="F1226" s="3">
        <v>8476</v>
      </c>
      <c r="G1226" s="10">
        <f t="shared" si="30"/>
        <v>24114.912694667295</v>
      </c>
    </row>
    <row r="1227" spans="1:7" x14ac:dyDescent="0.25">
      <c r="A1227" s="2" t="s">
        <v>135</v>
      </c>
      <c r="B1227" s="2" t="s">
        <v>6</v>
      </c>
      <c r="C1227" s="2" t="s">
        <v>63</v>
      </c>
      <c r="D1227" s="2" t="s">
        <v>75</v>
      </c>
      <c r="E1227" s="3">
        <v>225632.81</v>
      </c>
      <c r="F1227" s="3">
        <v>8443</v>
      </c>
      <c r="G1227" s="10">
        <f t="shared" si="30"/>
        <v>26724.246121047021</v>
      </c>
    </row>
    <row r="1228" spans="1:7" x14ac:dyDescent="0.25">
      <c r="A1228" s="2" t="s">
        <v>136</v>
      </c>
      <c r="B1228" s="2" t="s">
        <v>6</v>
      </c>
      <c r="C1228" s="2" t="s">
        <v>63</v>
      </c>
      <c r="D1228" s="2" t="s">
        <v>75</v>
      </c>
      <c r="E1228" s="3">
        <v>219591</v>
      </c>
      <c r="F1228" s="3">
        <v>8152</v>
      </c>
      <c r="G1228" s="10">
        <f t="shared" si="30"/>
        <v>26937.07065750736</v>
      </c>
    </row>
    <row r="1229" spans="1:7" x14ac:dyDescent="0.25">
      <c r="A1229" s="2" t="s">
        <v>137</v>
      </c>
      <c r="B1229" s="2" t="s">
        <v>6</v>
      </c>
      <c r="C1229" s="2" t="s">
        <v>63</v>
      </c>
      <c r="D1229" s="2" t="s">
        <v>75</v>
      </c>
      <c r="E1229" s="3">
        <v>224878</v>
      </c>
      <c r="F1229" s="3">
        <v>8578</v>
      </c>
      <c r="G1229" s="10">
        <f t="shared" si="30"/>
        <v>26215.667987875961</v>
      </c>
    </row>
    <row r="1230" spans="1:7" x14ac:dyDescent="0.25">
      <c r="A1230" s="2" t="s">
        <v>140</v>
      </c>
      <c r="B1230" s="2" t="s">
        <v>6</v>
      </c>
      <c r="C1230" s="2" t="s">
        <v>63</v>
      </c>
      <c r="D1230" s="2" t="s">
        <v>75</v>
      </c>
      <c r="E1230" s="3">
        <v>235710</v>
      </c>
      <c r="F1230" s="3">
        <v>8603</v>
      </c>
      <c r="G1230" s="10">
        <f t="shared" si="30"/>
        <v>27398.581890038357</v>
      </c>
    </row>
    <row r="1231" spans="1:7" x14ac:dyDescent="0.25">
      <c r="A1231" s="2" t="s">
        <v>143</v>
      </c>
      <c r="B1231" s="2" t="s">
        <v>6</v>
      </c>
      <c r="C1231" s="2" t="s">
        <v>63</v>
      </c>
      <c r="D1231" s="2" t="s">
        <v>75</v>
      </c>
      <c r="E1231" s="3">
        <v>245590</v>
      </c>
      <c r="F1231" s="3">
        <v>9050</v>
      </c>
      <c r="G1231" s="10">
        <f t="shared" si="30"/>
        <v>27137.016574585636</v>
      </c>
    </row>
    <row r="1232" spans="1:7" ht="30" x14ac:dyDescent="0.25">
      <c r="A1232" s="2" t="s">
        <v>5</v>
      </c>
      <c r="B1232" s="2" t="s">
        <v>6</v>
      </c>
      <c r="C1232" s="2" t="s">
        <v>63</v>
      </c>
      <c r="D1232" s="2" t="s">
        <v>76</v>
      </c>
      <c r="E1232" s="3">
        <v>59226</v>
      </c>
      <c r="F1232" s="3">
        <v>5328</v>
      </c>
      <c r="G1232" s="10">
        <f t="shared" si="29"/>
        <v>11115.990990990991</v>
      </c>
    </row>
    <row r="1233" spans="1:7" ht="30" x14ac:dyDescent="0.25">
      <c r="A1233" s="2" t="s">
        <v>9</v>
      </c>
      <c r="B1233" s="2" t="s">
        <v>6</v>
      </c>
      <c r="C1233" s="2" t="s">
        <v>63</v>
      </c>
      <c r="D1233" s="2" t="s">
        <v>76</v>
      </c>
      <c r="E1233" s="3">
        <v>112600</v>
      </c>
      <c r="F1233" s="3">
        <v>7882</v>
      </c>
      <c r="G1233" s="10">
        <f t="shared" si="29"/>
        <v>14285.714285714286</v>
      </c>
    </row>
    <row r="1234" spans="1:7" ht="30" x14ac:dyDescent="0.25">
      <c r="A1234" s="2" t="s">
        <v>10</v>
      </c>
      <c r="B1234" s="2" t="s">
        <v>6</v>
      </c>
      <c r="C1234" s="2" t="s">
        <v>63</v>
      </c>
      <c r="D1234" s="2" t="s">
        <v>76</v>
      </c>
      <c r="E1234" s="3">
        <v>134983</v>
      </c>
      <c r="F1234" s="3">
        <v>10197</v>
      </c>
      <c r="G1234" s="10">
        <f t="shared" si="29"/>
        <v>13237.520839462586</v>
      </c>
    </row>
    <row r="1235" spans="1:7" ht="30" x14ac:dyDescent="0.25">
      <c r="A1235" s="2" t="s">
        <v>11</v>
      </c>
      <c r="B1235" s="2" t="s">
        <v>6</v>
      </c>
      <c r="C1235" s="2" t="s">
        <v>63</v>
      </c>
      <c r="D1235" s="2" t="s">
        <v>76</v>
      </c>
      <c r="E1235" s="3">
        <v>123675</v>
      </c>
      <c r="F1235" s="3">
        <v>10337</v>
      </c>
      <c r="G1235" s="10">
        <f t="shared" si="29"/>
        <v>11964.302989261874</v>
      </c>
    </row>
    <row r="1236" spans="1:7" ht="30" x14ac:dyDescent="0.25">
      <c r="A1236" s="2" t="s">
        <v>12</v>
      </c>
      <c r="B1236" s="2" t="s">
        <v>6</v>
      </c>
      <c r="C1236" s="2" t="s">
        <v>63</v>
      </c>
      <c r="D1236" s="2" t="s">
        <v>76</v>
      </c>
      <c r="E1236" s="3">
        <v>186696</v>
      </c>
      <c r="F1236" s="3">
        <v>11804</v>
      </c>
      <c r="G1236" s="10">
        <f t="shared" si="29"/>
        <v>15816.333446289393</v>
      </c>
    </row>
    <row r="1237" spans="1:7" ht="30" x14ac:dyDescent="0.25">
      <c r="A1237" s="2" t="s">
        <v>13</v>
      </c>
      <c r="B1237" s="2" t="s">
        <v>6</v>
      </c>
      <c r="C1237" s="2" t="s">
        <v>63</v>
      </c>
      <c r="D1237" s="2" t="s">
        <v>76</v>
      </c>
      <c r="E1237" s="3">
        <v>157903</v>
      </c>
      <c r="F1237" s="3">
        <v>9940</v>
      </c>
      <c r="G1237" s="10">
        <f t="shared" si="29"/>
        <v>15885.613682092557</v>
      </c>
    </row>
    <row r="1238" spans="1:7" ht="30" x14ac:dyDescent="0.25">
      <c r="A1238" s="2" t="s">
        <v>14</v>
      </c>
      <c r="B1238" s="2" t="s">
        <v>6</v>
      </c>
      <c r="C1238" s="2" t="s">
        <v>63</v>
      </c>
      <c r="D1238" s="2" t="s">
        <v>76</v>
      </c>
      <c r="E1238" s="3">
        <v>140723</v>
      </c>
      <c r="F1238" s="3">
        <v>9036</v>
      </c>
      <c r="G1238" s="10">
        <f t="shared" si="29"/>
        <v>15573.594510845507</v>
      </c>
    </row>
    <row r="1239" spans="1:7" ht="30" x14ac:dyDescent="0.25">
      <c r="A1239" s="2" t="s">
        <v>15</v>
      </c>
      <c r="B1239" s="2" t="s">
        <v>6</v>
      </c>
      <c r="C1239" s="2" t="s">
        <v>63</v>
      </c>
      <c r="D1239" s="2" t="s">
        <v>76</v>
      </c>
      <c r="E1239" s="3">
        <v>149288</v>
      </c>
      <c r="F1239" s="3">
        <v>9749</v>
      </c>
      <c r="G1239" s="10">
        <f t="shared" si="29"/>
        <v>15313.16032413581</v>
      </c>
    </row>
    <row r="1240" spans="1:7" ht="30" x14ac:dyDescent="0.25">
      <c r="A1240" s="2" t="s">
        <v>16</v>
      </c>
      <c r="B1240" s="2" t="s">
        <v>6</v>
      </c>
      <c r="C1240" s="2" t="s">
        <v>63</v>
      </c>
      <c r="D1240" s="2" t="s">
        <v>76</v>
      </c>
      <c r="E1240" s="3">
        <v>159853</v>
      </c>
      <c r="F1240" s="3">
        <v>11481</v>
      </c>
      <c r="G1240" s="10">
        <f t="shared" si="29"/>
        <v>13923.264523996168</v>
      </c>
    </row>
    <row r="1241" spans="1:7" ht="30" x14ac:dyDescent="0.25">
      <c r="A1241" s="2" t="s">
        <v>17</v>
      </c>
      <c r="B1241" s="2" t="s">
        <v>6</v>
      </c>
      <c r="C1241" s="2" t="s">
        <v>63</v>
      </c>
      <c r="D1241" s="2" t="s">
        <v>76</v>
      </c>
      <c r="E1241" s="3">
        <v>208458</v>
      </c>
      <c r="F1241" s="3">
        <v>17026</v>
      </c>
      <c r="G1241" s="10">
        <f t="shared" si="29"/>
        <v>12243.509925995535</v>
      </c>
    </row>
    <row r="1242" spans="1:7" ht="30" x14ac:dyDescent="0.25">
      <c r="A1242" s="2" t="s">
        <v>18</v>
      </c>
      <c r="B1242" s="2" t="s">
        <v>6</v>
      </c>
      <c r="C1242" s="2" t="s">
        <v>63</v>
      </c>
      <c r="D1242" s="2" t="s">
        <v>76</v>
      </c>
      <c r="E1242" s="3">
        <v>269186</v>
      </c>
      <c r="F1242" s="3">
        <v>21217</v>
      </c>
      <c r="G1242" s="10">
        <f t="shared" si="29"/>
        <v>12687.279068671349</v>
      </c>
    </row>
    <row r="1243" spans="1:7" ht="30" x14ac:dyDescent="0.25">
      <c r="A1243" s="2" t="s">
        <v>19</v>
      </c>
      <c r="B1243" s="2" t="s">
        <v>6</v>
      </c>
      <c r="C1243" s="2" t="s">
        <v>63</v>
      </c>
      <c r="D1243" s="2" t="s">
        <v>76</v>
      </c>
      <c r="E1243" s="3">
        <v>343832</v>
      </c>
      <c r="F1243" s="3">
        <v>26373</v>
      </c>
      <c r="G1243" s="10">
        <f t="shared" si="29"/>
        <v>13037.272968566336</v>
      </c>
    </row>
    <row r="1244" spans="1:7" ht="30" x14ac:dyDescent="0.25">
      <c r="A1244" s="2" t="s">
        <v>20</v>
      </c>
      <c r="B1244" s="2" t="s">
        <v>6</v>
      </c>
      <c r="C1244" s="2" t="s">
        <v>63</v>
      </c>
      <c r="D1244" s="2" t="s">
        <v>76</v>
      </c>
      <c r="E1244" s="3">
        <v>286275</v>
      </c>
      <c r="F1244" s="3">
        <v>35377</v>
      </c>
      <c r="G1244" s="10">
        <f t="shared" si="29"/>
        <v>8092.1220001696011</v>
      </c>
    </row>
    <row r="1245" spans="1:7" ht="30" x14ac:dyDescent="0.25">
      <c r="A1245" s="2" t="s">
        <v>21</v>
      </c>
      <c r="B1245" s="2" t="s">
        <v>6</v>
      </c>
      <c r="C1245" s="2" t="s">
        <v>63</v>
      </c>
      <c r="D1245" s="2" t="s">
        <v>76</v>
      </c>
      <c r="E1245" s="3">
        <v>295572</v>
      </c>
      <c r="F1245" s="3">
        <v>41054</v>
      </c>
      <c r="G1245" s="10">
        <f t="shared" si="29"/>
        <v>7199.5907828713398</v>
      </c>
    </row>
    <row r="1246" spans="1:7" ht="30" x14ac:dyDescent="0.25">
      <c r="A1246" s="2" t="s">
        <v>22</v>
      </c>
      <c r="B1246" s="2" t="s">
        <v>6</v>
      </c>
      <c r="C1246" s="2" t="s">
        <v>63</v>
      </c>
      <c r="D1246" s="2" t="s">
        <v>76</v>
      </c>
      <c r="E1246" s="3">
        <v>610433</v>
      </c>
      <c r="F1246" s="3">
        <v>43479</v>
      </c>
      <c r="G1246" s="10">
        <f t="shared" si="29"/>
        <v>14039.720324754478</v>
      </c>
    </row>
    <row r="1247" spans="1:7" ht="30" x14ac:dyDescent="0.25">
      <c r="A1247" s="2" t="s">
        <v>23</v>
      </c>
      <c r="B1247" s="2" t="s">
        <v>6</v>
      </c>
      <c r="C1247" s="2" t="s">
        <v>63</v>
      </c>
      <c r="D1247" s="2" t="s">
        <v>76</v>
      </c>
      <c r="E1247" s="3">
        <v>494841</v>
      </c>
      <c r="F1247" s="3">
        <v>37248</v>
      </c>
      <c r="G1247" s="10">
        <f t="shared" si="29"/>
        <v>13285.03543814433</v>
      </c>
    </row>
    <row r="1248" spans="1:7" ht="30" x14ac:dyDescent="0.25">
      <c r="A1248" s="2" t="s">
        <v>24</v>
      </c>
      <c r="B1248" s="2" t="s">
        <v>6</v>
      </c>
      <c r="C1248" s="2" t="s">
        <v>63</v>
      </c>
      <c r="D1248" s="2" t="s">
        <v>76</v>
      </c>
      <c r="E1248" s="3">
        <v>364090</v>
      </c>
      <c r="F1248" s="3">
        <v>29115</v>
      </c>
      <c r="G1248" s="10">
        <f t="shared" si="29"/>
        <v>12505.237849905547</v>
      </c>
    </row>
    <row r="1249" spans="1:9" ht="30" x14ac:dyDescent="0.25">
      <c r="A1249" s="2" t="s">
        <v>25</v>
      </c>
      <c r="B1249" s="2" t="s">
        <v>6</v>
      </c>
      <c r="C1249" s="2" t="s">
        <v>63</v>
      </c>
      <c r="D1249" s="2" t="s">
        <v>76</v>
      </c>
      <c r="E1249" s="3">
        <v>470542</v>
      </c>
      <c r="F1249" s="3">
        <v>37472</v>
      </c>
      <c r="G1249" s="10">
        <f t="shared" si="29"/>
        <v>12557.16268146883</v>
      </c>
    </row>
    <row r="1250" spans="1:9" ht="30" x14ac:dyDescent="0.25">
      <c r="A1250" s="2" t="s">
        <v>26</v>
      </c>
      <c r="B1250" s="2" t="s">
        <v>6</v>
      </c>
      <c r="C1250" s="2" t="s">
        <v>63</v>
      </c>
      <c r="D1250" s="2" t="s">
        <v>76</v>
      </c>
      <c r="E1250" s="3">
        <v>502650</v>
      </c>
      <c r="F1250" s="3">
        <v>40734</v>
      </c>
      <c r="G1250" s="10">
        <f t="shared" si="29"/>
        <v>12339.814405656209</v>
      </c>
    </row>
    <row r="1251" spans="1:9" ht="30" x14ac:dyDescent="0.25">
      <c r="A1251" s="2" t="s">
        <v>130</v>
      </c>
      <c r="B1251" s="2" t="s">
        <v>6</v>
      </c>
      <c r="C1251" s="2" t="s">
        <v>63</v>
      </c>
      <c r="D1251" s="2" t="s">
        <v>76</v>
      </c>
      <c r="E1251" s="3">
        <f>1318379-(E1223+E1167+E1139+E1055+E1027+E999+E971+E943+E915)</f>
        <v>376659.9</v>
      </c>
      <c r="F1251" s="3">
        <f>67488-(F1223+F1167+F1139+F1055+F1027+F999+F971+F943+F915)</f>
        <v>25047</v>
      </c>
      <c r="G1251" s="10">
        <f t="shared" ref="G1251:G1254" si="31">(E1251/F1251)*1000</f>
        <v>15038.124326266619</v>
      </c>
    </row>
    <row r="1252" spans="1:9" ht="30" x14ac:dyDescent="0.25">
      <c r="A1252" s="2" t="s">
        <v>131</v>
      </c>
      <c r="B1252" s="2" t="s">
        <v>6</v>
      </c>
      <c r="C1252" s="2" t="s">
        <v>63</v>
      </c>
      <c r="D1252" s="2" t="s">
        <v>76</v>
      </c>
      <c r="E1252" s="3">
        <f>1313935-(E1224+E1168+E1140+E1056+E1028+E1000+E972+E944+E916)</f>
        <v>362449</v>
      </c>
      <c r="F1252" s="3">
        <f>67310-(F1224+F1168+F1140+F1056+F1028+F1000+F972+F944+F916)</f>
        <v>24642</v>
      </c>
      <c r="G1252" s="10">
        <f t="shared" si="31"/>
        <v>14708.586965343722</v>
      </c>
    </row>
    <row r="1253" spans="1:9" ht="30" x14ac:dyDescent="0.25">
      <c r="A1253" s="2" t="s">
        <v>132</v>
      </c>
      <c r="B1253" s="2" t="s">
        <v>6</v>
      </c>
      <c r="C1253" s="2" t="s">
        <v>63</v>
      </c>
      <c r="D1253" s="2" t="s">
        <v>76</v>
      </c>
      <c r="E1253" s="3">
        <f>1133788-(E1225+E1169+E1141+E1057+E1029+E1001+E973+E945+E917)</f>
        <v>346370</v>
      </c>
      <c r="F1253" s="3">
        <f>56143-(F1225+F1169+F1141+F1057+F1029+F1001+F973+F945+F917)</f>
        <v>21273</v>
      </c>
      <c r="G1253" s="10">
        <f t="shared" si="31"/>
        <v>16282.141681944249</v>
      </c>
      <c r="H1253" s="3"/>
      <c r="I1253" s="20"/>
    </row>
    <row r="1254" spans="1:9" ht="30" x14ac:dyDescent="0.25">
      <c r="A1254" s="2" t="s">
        <v>133</v>
      </c>
      <c r="B1254" s="2" t="s">
        <v>6</v>
      </c>
      <c r="C1254" s="2" t="s">
        <v>63</v>
      </c>
      <c r="D1254" s="2" t="s">
        <v>76</v>
      </c>
      <c r="E1254" s="3">
        <f>1163156.55-(E1226+E1170+E1142+E1058+E1030+E1002+E974+E946+E918)</f>
        <v>323574.55000000005</v>
      </c>
      <c r="F1254" s="3">
        <f>61609-(F1226+F1170+F1142+F1058+F1030+F1002+F974+F946+F918)</f>
        <v>21402</v>
      </c>
      <c r="G1254" s="10">
        <f t="shared" si="31"/>
        <v>15118.893094103356</v>
      </c>
    </row>
    <row r="1255" spans="1:9" ht="30" x14ac:dyDescent="0.25">
      <c r="A1255" s="2" t="s">
        <v>135</v>
      </c>
      <c r="B1255" s="2" t="s">
        <v>6</v>
      </c>
      <c r="C1255" s="2" t="s">
        <v>63</v>
      </c>
      <c r="D1255" s="2" t="s">
        <v>76</v>
      </c>
      <c r="E1255" s="3">
        <f>1218739-(E1227+E1171+E1143+E1059+E1031+E1003+E975+E947+E919)</f>
        <v>330883.06000000006</v>
      </c>
      <c r="F1255" s="3">
        <f>61267-(F1227+F1171+F1143+F1059+F1031+F1003+F975+F947+F919)</f>
        <v>20634</v>
      </c>
      <c r="G1255" s="10">
        <f t="shared" ref="G1255" si="32">(E1255/F1255)*1000</f>
        <v>16035.817582630614</v>
      </c>
    </row>
    <row r="1256" spans="1:9" ht="30" x14ac:dyDescent="0.25">
      <c r="A1256" s="2" t="s">
        <v>136</v>
      </c>
      <c r="B1256" s="2" t="s">
        <v>6</v>
      </c>
      <c r="C1256" s="2" t="s">
        <v>63</v>
      </c>
      <c r="D1256" s="2" t="s">
        <v>76</v>
      </c>
      <c r="E1256" s="3">
        <f>1336106-(E1228+E1172+E1144+E1060+E1032+E1004+E976+E948+E920)</f>
        <v>417249.42000000004</v>
      </c>
      <c r="F1256" s="3">
        <f>64411-(F1228+F1172+F1144+F1060+F1032+F1004+F976+F948+F920)</f>
        <v>26053</v>
      </c>
      <c r="G1256" s="10">
        <f t="shared" ref="G1256:G1259" si="33">(E1256/F1256)*1000</f>
        <v>16015.407822515641</v>
      </c>
    </row>
    <row r="1257" spans="1:9" ht="30" x14ac:dyDescent="0.25">
      <c r="A1257" s="2" t="s">
        <v>137</v>
      </c>
      <c r="B1257" s="2" t="s">
        <v>6</v>
      </c>
      <c r="C1257" s="2" t="s">
        <v>63</v>
      </c>
      <c r="D1257" s="2" t="s">
        <v>76</v>
      </c>
      <c r="E1257" s="3">
        <f>1251019-(E1229+E1173+E1145+E1061+E1033+E1005+E977+E949+E921)</f>
        <v>322300.02</v>
      </c>
      <c r="F1257" s="3">
        <f>61073-(F1229+F1173+F1145+F1061+F1033+F1005+F977+F949+F921)</f>
        <v>20105</v>
      </c>
      <c r="G1257" s="10">
        <f t="shared" si="33"/>
        <v>16030.839094752551</v>
      </c>
    </row>
    <row r="1258" spans="1:9" ht="30" x14ac:dyDescent="0.25">
      <c r="A1258" s="2" t="s">
        <v>140</v>
      </c>
      <c r="B1258" s="2" t="s">
        <v>6</v>
      </c>
      <c r="C1258" s="2" t="s">
        <v>63</v>
      </c>
      <c r="D1258" s="2" t="s">
        <v>76</v>
      </c>
      <c r="E1258" s="3">
        <f>1268021-(E1230+E1174+E1146+E1062+E1034+E1006+E978+E950+E922)</f>
        <v>319014.86</v>
      </c>
      <c r="F1258" s="3">
        <f>62619-(F1230+F1174+F1146+F1062+F1034+F1006+F978+F950+F922)</f>
        <v>21000</v>
      </c>
      <c r="G1258" s="10">
        <f t="shared" si="33"/>
        <v>15191.183809523809</v>
      </c>
    </row>
    <row r="1259" spans="1:9" ht="30" x14ac:dyDescent="0.25">
      <c r="A1259" s="2" t="s">
        <v>143</v>
      </c>
      <c r="B1259" s="2" t="s">
        <v>6</v>
      </c>
      <c r="C1259" s="2" t="s">
        <v>63</v>
      </c>
      <c r="D1259" s="2" t="s">
        <v>76</v>
      </c>
      <c r="E1259" s="3">
        <f>1286912-(E1231+E1175+E1147+E1063+E1035+E1007+E979+E951+E923)</f>
        <v>501975.27</v>
      </c>
      <c r="F1259" s="3">
        <f>64997-(F1231+F1175+F1147+F1063+F1035+F1007+F979+F951+F923)</f>
        <v>31047</v>
      </c>
      <c r="G1259" s="10">
        <f t="shared" si="33"/>
        <v>16168.237510870615</v>
      </c>
    </row>
    <row r="1260" spans="1:9" ht="45" x14ac:dyDescent="0.25">
      <c r="A1260" s="2" t="s">
        <v>5</v>
      </c>
      <c r="B1260" s="2" t="s">
        <v>6</v>
      </c>
      <c r="C1260" s="2" t="s">
        <v>77</v>
      </c>
      <c r="D1260" s="2" t="s">
        <v>78</v>
      </c>
      <c r="E1260" s="3">
        <v>18529</v>
      </c>
      <c r="F1260" s="3">
        <v>62085</v>
      </c>
      <c r="G1260" s="10">
        <f t="shared" si="29"/>
        <v>298.44567931062255</v>
      </c>
    </row>
    <row r="1261" spans="1:9" ht="45" x14ac:dyDescent="0.25">
      <c r="A1261" s="2" t="s">
        <v>9</v>
      </c>
      <c r="B1261" s="2" t="s">
        <v>6</v>
      </c>
      <c r="C1261" s="2" t="s">
        <v>77</v>
      </c>
      <c r="D1261" s="2" t="s">
        <v>78</v>
      </c>
      <c r="E1261" s="3">
        <v>17965</v>
      </c>
      <c r="F1261" s="3">
        <v>60746</v>
      </c>
      <c r="G1261" s="10">
        <f t="shared" si="29"/>
        <v>295.73963717775661</v>
      </c>
    </row>
    <row r="1262" spans="1:9" ht="45" x14ac:dyDescent="0.25">
      <c r="A1262" s="2" t="s">
        <v>10</v>
      </c>
      <c r="B1262" s="2" t="s">
        <v>6</v>
      </c>
      <c r="C1262" s="2" t="s">
        <v>77</v>
      </c>
      <c r="D1262" s="2" t="s">
        <v>78</v>
      </c>
      <c r="E1262" s="3">
        <v>13918</v>
      </c>
      <c r="F1262" s="3">
        <v>50898</v>
      </c>
      <c r="G1262" s="10">
        <f t="shared" si="29"/>
        <v>273.44885850131635</v>
      </c>
    </row>
    <row r="1263" spans="1:9" ht="45" x14ac:dyDescent="0.25">
      <c r="A1263" s="2" t="s">
        <v>11</v>
      </c>
      <c r="B1263" s="2" t="s">
        <v>6</v>
      </c>
      <c r="C1263" s="2" t="s">
        <v>77</v>
      </c>
      <c r="D1263" s="2" t="s">
        <v>78</v>
      </c>
      <c r="E1263" s="3">
        <v>16126</v>
      </c>
      <c r="F1263" s="3">
        <v>56644</v>
      </c>
      <c r="G1263" s="10">
        <f t="shared" si="29"/>
        <v>284.69034672692607</v>
      </c>
    </row>
    <row r="1264" spans="1:9" ht="45" x14ac:dyDescent="0.25">
      <c r="A1264" s="2" t="s">
        <v>12</v>
      </c>
      <c r="B1264" s="2" t="s">
        <v>6</v>
      </c>
      <c r="C1264" s="2" t="s">
        <v>77</v>
      </c>
      <c r="D1264" s="2" t="s">
        <v>78</v>
      </c>
      <c r="E1264" s="3">
        <v>15834</v>
      </c>
      <c r="F1264" s="3">
        <v>53706</v>
      </c>
      <c r="G1264" s="10">
        <f t="shared" si="29"/>
        <v>294.82739358730868</v>
      </c>
    </row>
    <row r="1265" spans="1:7" ht="45" x14ac:dyDescent="0.25">
      <c r="A1265" s="2" t="s">
        <v>13</v>
      </c>
      <c r="B1265" s="2" t="s">
        <v>6</v>
      </c>
      <c r="C1265" s="2" t="s">
        <v>77</v>
      </c>
      <c r="D1265" s="2" t="s">
        <v>78</v>
      </c>
      <c r="E1265" s="3">
        <v>16164</v>
      </c>
      <c r="F1265" s="3">
        <v>55162</v>
      </c>
      <c r="G1265" s="10">
        <f t="shared" si="29"/>
        <v>293.02780899894856</v>
      </c>
    </row>
    <row r="1266" spans="1:7" ht="45" x14ac:dyDescent="0.25">
      <c r="A1266" s="2" t="s">
        <v>14</v>
      </c>
      <c r="B1266" s="2" t="s">
        <v>6</v>
      </c>
      <c r="C1266" s="2" t="s">
        <v>77</v>
      </c>
      <c r="D1266" s="2" t="s">
        <v>78</v>
      </c>
      <c r="E1266" s="3">
        <v>15376</v>
      </c>
      <c r="F1266" s="3">
        <v>50802</v>
      </c>
      <c r="G1266" s="10">
        <f t="shared" si="29"/>
        <v>302.66524939962989</v>
      </c>
    </row>
    <row r="1267" spans="1:7" ht="45" x14ac:dyDescent="0.25">
      <c r="A1267" s="2" t="s">
        <v>15</v>
      </c>
      <c r="B1267" s="2" t="s">
        <v>6</v>
      </c>
      <c r="C1267" s="2" t="s">
        <v>77</v>
      </c>
      <c r="D1267" s="2" t="s">
        <v>78</v>
      </c>
      <c r="E1267" s="3">
        <v>17515</v>
      </c>
      <c r="F1267" s="3">
        <v>55662</v>
      </c>
      <c r="G1267" s="10">
        <f t="shared" si="29"/>
        <v>314.66709784053751</v>
      </c>
    </row>
    <row r="1268" spans="1:7" ht="45" x14ac:dyDescent="0.25">
      <c r="A1268" s="2" t="s">
        <v>16</v>
      </c>
      <c r="B1268" s="2" t="s">
        <v>6</v>
      </c>
      <c r="C1268" s="2" t="s">
        <v>77</v>
      </c>
      <c r="D1268" s="2" t="s">
        <v>78</v>
      </c>
      <c r="E1268" s="3">
        <v>16946</v>
      </c>
      <c r="F1268" s="3">
        <v>53836</v>
      </c>
      <c r="G1268" s="10">
        <f t="shared" si="29"/>
        <v>314.77078534809419</v>
      </c>
    </row>
    <row r="1269" spans="1:7" ht="45" x14ac:dyDescent="0.25">
      <c r="A1269" s="2" t="s">
        <v>17</v>
      </c>
      <c r="B1269" s="2" t="s">
        <v>6</v>
      </c>
      <c r="C1269" s="2" t="s">
        <v>77</v>
      </c>
      <c r="D1269" s="2" t="s">
        <v>78</v>
      </c>
      <c r="E1269" s="3">
        <v>17154</v>
      </c>
      <c r="F1269" s="3">
        <v>51825</v>
      </c>
      <c r="G1269" s="10">
        <f t="shared" si="29"/>
        <v>330.99855282199707</v>
      </c>
    </row>
    <row r="1270" spans="1:7" ht="45" x14ac:dyDescent="0.25">
      <c r="A1270" s="2" t="s">
        <v>18</v>
      </c>
      <c r="B1270" s="2" t="s">
        <v>6</v>
      </c>
      <c r="C1270" s="2" t="s">
        <v>77</v>
      </c>
      <c r="D1270" s="2" t="s">
        <v>78</v>
      </c>
      <c r="E1270" s="3">
        <v>17768</v>
      </c>
      <c r="F1270" s="3">
        <v>53230</v>
      </c>
      <c r="G1270" s="10">
        <f t="shared" si="29"/>
        <v>333.79673116663531</v>
      </c>
    </row>
    <row r="1271" spans="1:7" ht="45" x14ac:dyDescent="0.25">
      <c r="A1271" s="2" t="s">
        <v>19</v>
      </c>
      <c r="B1271" s="2" t="s">
        <v>6</v>
      </c>
      <c r="C1271" s="2" t="s">
        <v>77</v>
      </c>
      <c r="D1271" s="2" t="s">
        <v>78</v>
      </c>
      <c r="E1271" s="3">
        <v>20457</v>
      </c>
      <c r="F1271" s="3">
        <v>50194</v>
      </c>
      <c r="G1271" s="10">
        <f t="shared" si="29"/>
        <v>407.55867235127704</v>
      </c>
    </row>
    <row r="1272" spans="1:7" ht="45" x14ac:dyDescent="0.25">
      <c r="A1272" s="2" t="s">
        <v>20</v>
      </c>
      <c r="B1272" s="2" t="s">
        <v>6</v>
      </c>
      <c r="C1272" s="2" t="s">
        <v>77</v>
      </c>
      <c r="D1272" s="2" t="s">
        <v>78</v>
      </c>
      <c r="E1272" s="3">
        <v>20920</v>
      </c>
      <c r="F1272" s="3">
        <v>51307</v>
      </c>
      <c r="G1272" s="10">
        <f t="shared" si="29"/>
        <v>407.74163369520727</v>
      </c>
    </row>
    <row r="1273" spans="1:7" ht="45" x14ac:dyDescent="0.25">
      <c r="A1273" s="2" t="s">
        <v>21</v>
      </c>
      <c r="B1273" s="2" t="s">
        <v>6</v>
      </c>
      <c r="C1273" s="2" t="s">
        <v>77</v>
      </c>
      <c r="D1273" s="2" t="s">
        <v>78</v>
      </c>
      <c r="E1273" s="3">
        <v>20955</v>
      </c>
      <c r="F1273" s="3">
        <v>57790</v>
      </c>
      <c r="G1273" s="10">
        <f t="shared" si="29"/>
        <v>362.60598719501644</v>
      </c>
    </row>
    <row r="1274" spans="1:7" ht="45" x14ac:dyDescent="0.25">
      <c r="A1274" s="2" t="s">
        <v>22</v>
      </c>
      <c r="B1274" s="2" t="s">
        <v>6</v>
      </c>
      <c r="C1274" s="2" t="s">
        <v>77</v>
      </c>
      <c r="D1274" s="2" t="s">
        <v>78</v>
      </c>
      <c r="E1274" s="3">
        <v>22856</v>
      </c>
      <c r="F1274" s="3">
        <v>54679</v>
      </c>
      <c r="G1274" s="10">
        <f t="shared" si="29"/>
        <v>418.00325536311925</v>
      </c>
    </row>
    <row r="1275" spans="1:7" ht="45" x14ac:dyDescent="0.25">
      <c r="A1275" s="2" t="s">
        <v>23</v>
      </c>
      <c r="B1275" s="2" t="s">
        <v>6</v>
      </c>
      <c r="C1275" s="2" t="s">
        <v>77</v>
      </c>
      <c r="D1275" s="2" t="s">
        <v>78</v>
      </c>
      <c r="E1275" s="3">
        <v>24214</v>
      </c>
      <c r="F1275" s="3">
        <v>56291</v>
      </c>
      <c r="G1275" s="10">
        <f t="shared" si="29"/>
        <v>430.15757403492569</v>
      </c>
    </row>
    <row r="1276" spans="1:7" ht="45" x14ac:dyDescent="0.25">
      <c r="A1276" s="2" t="s">
        <v>24</v>
      </c>
      <c r="B1276" s="2" t="s">
        <v>6</v>
      </c>
      <c r="C1276" s="2" t="s">
        <v>77</v>
      </c>
      <c r="D1276" s="2" t="s">
        <v>78</v>
      </c>
      <c r="E1276" s="3">
        <v>29689</v>
      </c>
      <c r="F1276" s="3">
        <v>63023</v>
      </c>
      <c r="G1276" s="10">
        <f t="shared" si="29"/>
        <v>471.08198594164037</v>
      </c>
    </row>
    <row r="1277" spans="1:7" ht="45" x14ac:dyDescent="0.25">
      <c r="A1277" s="2" t="s">
        <v>25</v>
      </c>
      <c r="B1277" s="2" t="s">
        <v>6</v>
      </c>
      <c r="C1277" s="2" t="s">
        <v>77</v>
      </c>
      <c r="D1277" s="2" t="s">
        <v>78</v>
      </c>
      <c r="E1277" s="3">
        <v>21714</v>
      </c>
      <c r="F1277" s="3">
        <v>79590</v>
      </c>
      <c r="G1277" s="10">
        <f t="shared" si="29"/>
        <v>272.82321899736149</v>
      </c>
    </row>
    <row r="1278" spans="1:7" ht="45" x14ac:dyDescent="0.25">
      <c r="A1278" s="2" t="s">
        <v>26</v>
      </c>
      <c r="B1278" s="2" t="s">
        <v>6</v>
      </c>
      <c r="C1278" s="2" t="s">
        <v>77</v>
      </c>
      <c r="D1278" s="2" t="s">
        <v>78</v>
      </c>
      <c r="E1278" s="3">
        <v>22368</v>
      </c>
      <c r="F1278" s="3">
        <v>75450</v>
      </c>
      <c r="G1278" s="10">
        <f t="shared" si="29"/>
        <v>296.46123260437372</v>
      </c>
    </row>
    <row r="1279" spans="1:7" ht="45" x14ac:dyDescent="0.25">
      <c r="A1279" s="2" t="s">
        <v>130</v>
      </c>
      <c r="B1279" s="2" t="s">
        <v>6</v>
      </c>
      <c r="C1279" s="2" t="s">
        <v>77</v>
      </c>
      <c r="D1279" s="2" t="s">
        <v>78</v>
      </c>
      <c r="E1279" s="3">
        <v>24860</v>
      </c>
      <c r="F1279" s="3">
        <v>72997</v>
      </c>
      <c r="G1279" s="10">
        <f t="shared" si="29"/>
        <v>340.56194090168088</v>
      </c>
    </row>
    <row r="1280" spans="1:7" ht="45" x14ac:dyDescent="0.25">
      <c r="A1280" s="2" t="s">
        <v>131</v>
      </c>
      <c r="B1280" s="2" t="s">
        <v>6</v>
      </c>
      <c r="C1280" s="2" t="s">
        <v>77</v>
      </c>
      <c r="D1280" s="2" t="s">
        <v>78</v>
      </c>
      <c r="E1280" s="3">
        <v>27466</v>
      </c>
      <c r="F1280" s="3">
        <v>78754</v>
      </c>
      <c r="G1280" s="10">
        <f t="shared" si="29"/>
        <v>348.75688853899482</v>
      </c>
    </row>
    <row r="1281" spans="1:7" ht="45" x14ac:dyDescent="0.25">
      <c r="A1281" s="2" t="s">
        <v>132</v>
      </c>
      <c r="B1281" s="2" t="s">
        <v>6</v>
      </c>
      <c r="C1281" s="2" t="s">
        <v>77</v>
      </c>
      <c r="D1281" s="2" t="s">
        <v>78</v>
      </c>
      <c r="E1281" s="3">
        <v>26879</v>
      </c>
      <c r="F1281" s="3">
        <v>78464</v>
      </c>
      <c r="G1281" s="10">
        <f t="shared" si="29"/>
        <v>342.56474306688415</v>
      </c>
    </row>
    <row r="1282" spans="1:7" ht="45" x14ac:dyDescent="0.25">
      <c r="A1282" s="2" t="s">
        <v>133</v>
      </c>
      <c r="B1282" s="2" t="s">
        <v>6</v>
      </c>
      <c r="C1282" s="2" t="s">
        <v>77</v>
      </c>
      <c r="D1282" s="2" t="s">
        <v>78</v>
      </c>
      <c r="E1282" s="3">
        <v>28749</v>
      </c>
      <c r="F1282" s="3">
        <v>79255</v>
      </c>
      <c r="G1282" s="10">
        <f t="shared" si="29"/>
        <v>362.74052110276955</v>
      </c>
    </row>
    <row r="1283" spans="1:7" ht="45" x14ac:dyDescent="0.25">
      <c r="A1283" s="2" t="s">
        <v>135</v>
      </c>
      <c r="B1283" s="2" t="s">
        <v>6</v>
      </c>
      <c r="C1283" s="2" t="s">
        <v>77</v>
      </c>
      <c r="D1283" s="2" t="s">
        <v>78</v>
      </c>
      <c r="E1283" s="3">
        <v>27827</v>
      </c>
      <c r="F1283" s="3">
        <v>80022</v>
      </c>
      <c r="G1283" s="10">
        <f t="shared" si="29"/>
        <v>347.74187098547901</v>
      </c>
    </row>
    <row r="1284" spans="1:7" ht="45" x14ac:dyDescent="0.25">
      <c r="A1284" s="2" t="s">
        <v>136</v>
      </c>
      <c r="B1284" s="2" t="s">
        <v>6</v>
      </c>
      <c r="C1284" s="2" t="s">
        <v>77</v>
      </c>
      <c r="D1284" s="2" t="s">
        <v>78</v>
      </c>
      <c r="E1284" s="3">
        <v>27812</v>
      </c>
      <c r="F1284" s="3">
        <v>75234</v>
      </c>
      <c r="G1284" s="10">
        <f t="shared" si="29"/>
        <v>369.67328601430205</v>
      </c>
    </row>
    <row r="1285" spans="1:7" ht="45" x14ac:dyDescent="0.25">
      <c r="A1285" s="2" t="s">
        <v>137</v>
      </c>
      <c r="B1285" s="2" t="s">
        <v>6</v>
      </c>
      <c r="C1285" s="2" t="s">
        <v>77</v>
      </c>
      <c r="D1285" s="2" t="s">
        <v>78</v>
      </c>
      <c r="E1285" s="3">
        <v>29325</v>
      </c>
      <c r="F1285" s="3">
        <v>75027</v>
      </c>
      <c r="G1285" s="10">
        <f t="shared" si="29"/>
        <v>390.85929065536408</v>
      </c>
    </row>
    <row r="1286" spans="1:7" ht="45" x14ac:dyDescent="0.25">
      <c r="A1286" s="2" t="s">
        <v>140</v>
      </c>
      <c r="B1286" s="2" t="s">
        <v>6</v>
      </c>
      <c r="C1286" s="2" t="s">
        <v>77</v>
      </c>
      <c r="D1286" s="2" t="s">
        <v>78</v>
      </c>
      <c r="E1286" s="3">
        <v>29411</v>
      </c>
      <c r="F1286" s="3">
        <v>77194</v>
      </c>
      <c r="G1286" s="10">
        <f t="shared" si="29"/>
        <v>381.00111407622353</v>
      </c>
    </row>
    <row r="1287" spans="1:7" ht="45" x14ac:dyDescent="0.25">
      <c r="A1287" s="2" t="s">
        <v>143</v>
      </c>
      <c r="B1287" s="2" t="s">
        <v>6</v>
      </c>
      <c r="C1287" s="2" t="s">
        <v>77</v>
      </c>
      <c r="D1287" s="2" t="s">
        <v>78</v>
      </c>
      <c r="E1287" s="3">
        <v>29383</v>
      </c>
      <c r="F1287" s="3">
        <v>77391</v>
      </c>
      <c r="G1287" s="10">
        <f t="shared" si="29"/>
        <v>379.6694706102777</v>
      </c>
    </row>
    <row r="1288" spans="1:7" ht="45" x14ac:dyDescent="0.25">
      <c r="A1288" s="2" t="s">
        <v>5</v>
      </c>
      <c r="B1288" s="2" t="s">
        <v>6</v>
      </c>
      <c r="C1288" s="2" t="s">
        <v>77</v>
      </c>
      <c r="D1288" s="2" t="s">
        <v>79</v>
      </c>
      <c r="E1288" s="3">
        <v>63000</v>
      </c>
      <c r="F1288" s="3">
        <v>179367</v>
      </c>
      <c r="G1288" s="10">
        <f t="shared" si="29"/>
        <v>351.23517703925472</v>
      </c>
    </row>
    <row r="1289" spans="1:7" ht="45" x14ac:dyDescent="0.25">
      <c r="A1289" s="2" t="s">
        <v>9</v>
      </c>
      <c r="B1289" s="2" t="s">
        <v>6</v>
      </c>
      <c r="C1289" s="2" t="s">
        <v>77</v>
      </c>
      <c r="D1289" s="2" t="s">
        <v>79</v>
      </c>
      <c r="E1289" s="3">
        <v>66840</v>
      </c>
      <c r="F1289" s="3">
        <v>201301</v>
      </c>
      <c r="G1289" s="10">
        <f t="shared" si="29"/>
        <v>332.04007928425597</v>
      </c>
    </row>
    <row r="1290" spans="1:7" ht="45" x14ac:dyDescent="0.25">
      <c r="A1290" s="2" t="s">
        <v>10</v>
      </c>
      <c r="B1290" s="2" t="s">
        <v>6</v>
      </c>
      <c r="C1290" s="2" t="s">
        <v>77</v>
      </c>
      <c r="D1290" s="2" t="s">
        <v>79</v>
      </c>
      <c r="E1290" s="3">
        <v>79854</v>
      </c>
      <c r="F1290" s="3">
        <v>220258</v>
      </c>
      <c r="G1290" s="10">
        <f t="shared" si="29"/>
        <v>362.54755786395953</v>
      </c>
    </row>
    <row r="1291" spans="1:7" ht="45" x14ac:dyDescent="0.25">
      <c r="A1291" s="2" t="s">
        <v>11</v>
      </c>
      <c r="B1291" s="2" t="s">
        <v>6</v>
      </c>
      <c r="C1291" s="2" t="s">
        <v>77</v>
      </c>
      <c r="D1291" s="2" t="s">
        <v>79</v>
      </c>
      <c r="E1291" s="3">
        <v>78440</v>
      </c>
      <c r="F1291" s="3">
        <v>226863</v>
      </c>
      <c r="G1291" s="10">
        <f t="shared" si="29"/>
        <v>345.75933492901004</v>
      </c>
    </row>
    <row r="1292" spans="1:7" ht="45" x14ac:dyDescent="0.25">
      <c r="A1292" s="2" t="s">
        <v>12</v>
      </c>
      <c r="B1292" s="2" t="s">
        <v>6</v>
      </c>
      <c r="C1292" s="2" t="s">
        <v>77</v>
      </c>
      <c r="D1292" s="2" t="s">
        <v>79</v>
      </c>
      <c r="E1292" s="3">
        <v>91877</v>
      </c>
      <c r="F1292" s="3">
        <v>233873</v>
      </c>
      <c r="G1292" s="10">
        <f t="shared" ref="G1292:G1362" si="34">(E1292/F1292)*1000</f>
        <v>392.84996557960943</v>
      </c>
    </row>
    <row r="1293" spans="1:7" ht="45" x14ac:dyDescent="0.25">
      <c r="A1293" s="2" t="s">
        <v>13</v>
      </c>
      <c r="B1293" s="2" t="s">
        <v>6</v>
      </c>
      <c r="C1293" s="2" t="s">
        <v>77</v>
      </c>
      <c r="D1293" s="2" t="s">
        <v>79</v>
      </c>
      <c r="E1293" s="3">
        <v>84470</v>
      </c>
      <c r="F1293" s="3">
        <v>238100</v>
      </c>
      <c r="G1293" s="10">
        <f t="shared" si="34"/>
        <v>354.76690466190672</v>
      </c>
    </row>
    <row r="1294" spans="1:7" ht="45" x14ac:dyDescent="0.25">
      <c r="A1294" s="2" t="s">
        <v>14</v>
      </c>
      <c r="B1294" s="2" t="s">
        <v>6</v>
      </c>
      <c r="C1294" s="2" t="s">
        <v>77</v>
      </c>
      <c r="D1294" s="2" t="s">
        <v>79</v>
      </c>
      <c r="E1294" s="3">
        <v>64265</v>
      </c>
      <c r="F1294" s="3">
        <v>203280</v>
      </c>
      <c r="G1294" s="10">
        <f t="shared" si="34"/>
        <v>316.14029909484452</v>
      </c>
    </row>
    <row r="1295" spans="1:7" ht="45" x14ac:dyDescent="0.25">
      <c r="A1295" s="2" t="s">
        <v>15</v>
      </c>
      <c r="B1295" s="2" t="s">
        <v>6</v>
      </c>
      <c r="C1295" s="2" t="s">
        <v>77</v>
      </c>
      <c r="D1295" s="2" t="s">
        <v>79</v>
      </c>
      <c r="E1295" s="3">
        <v>71503</v>
      </c>
      <c r="F1295" s="3">
        <v>207732</v>
      </c>
      <c r="G1295" s="10">
        <f t="shared" si="34"/>
        <v>344.20792174532573</v>
      </c>
    </row>
    <row r="1296" spans="1:7" ht="45" x14ac:dyDescent="0.25">
      <c r="A1296" s="2" t="s">
        <v>16</v>
      </c>
      <c r="B1296" s="2" t="s">
        <v>6</v>
      </c>
      <c r="C1296" s="2" t="s">
        <v>77</v>
      </c>
      <c r="D1296" s="2" t="s">
        <v>79</v>
      </c>
      <c r="E1296" s="3">
        <v>64484</v>
      </c>
      <c r="F1296" s="3">
        <v>205805</v>
      </c>
      <c r="G1296" s="10">
        <f t="shared" si="34"/>
        <v>313.32572094944243</v>
      </c>
    </row>
    <row r="1297" spans="1:7" ht="45" x14ac:dyDescent="0.25">
      <c r="A1297" s="2" t="s">
        <v>17</v>
      </c>
      <c r="B1297" s="2" t="s">
        <v>6</v>
      </c>
      <c r="C1297" s="2" t="s">
        <v>77</v>
      </c>
      <c r="D1297" s="2" t="s">
        <v>79</v>
      </c>
      <c r="E1297" s="3">
        <v>74332</v>
      </c>
      <c r="F1297" s="3">
        <v>189184</v>
      </c>
      <c r="G1297" s="10">
        <f t="shared" si="34"/>
        <v>392.90849120433018</v>
      </c>
    </row>
    <row r="1298" spans="1:7" ht="45" x14ac:dyDescent="0.25">
      <c r="A1298" s="2" t="s">
        <v>18</v>
      </c>
      <c r="B1298" s="2" t="s">
        <v>6</v>
      </c>
      <c r="C1298" s="2" t="s">
        <v>77</v>
      </c>
      <c r="D1298" s="2" t="s">
        <v>79</v>
      </c>
      <c r="E1298" s="3">
        <v>73642</v>
      </c>
      <c r="F1298" s="3">
        <v>171977</v>
      </c>
      <c r="G1298" s="10">
        <f t="shared" si="34"/>
        <v>428.20842321938397</v>
      </c>
    </row>
    <row r="1299" spans="1:7" ht="45" x14ac:dyDescent="0.25">
      <c r="A1299" s="2" t="s">
        <v>19</v>
      </c>
      <c r="B1299" s="2" t="s">
        <v>6</v>
      </c>
      <c r="C1299" s="2" t="s">
        <v>77</v>
      </c>
      <c r="D1299" s="2" t="s">
        <v>79</v>
      </c>
      <c r="E1299" s="3">
        <v>72000</v>
      </c>
      <c r="F1299" s="3">
        <v>186376</v>
      </c>
      <c r="G1299" s="10">
        <f t="shared" si="34"/>
        <v>386.3158346568228</v>
      </c>
    </row>
    <row r="1300" spans="1:7" ht="45" x14ac:dyDescent="0.25">
      <c r="A1300" s="2" t="s">
        <v>20</v>
      </c>
      <c r="B1300" s="2" t="s">
        <v>6</v>
      </c>
      <c r="C1300" s="2" t="s">
        <v>77</v>
      </c>
      <c r="D1300" s="2" t="s">
        <v>79</v>
      </c>
      <c r="E1300" s="3">
        <v>63193</v>
      </c>
      <c r="F1300" s="3">
        <v>187512</v>
      </c>
      <c r="G1300" s="10">
        <f t="shared" si="34"/>
        <v>337.00776483638379</v>
      </c>
    </row>
    <row r="1301" spans="1:7" ht="45" x14ac:dyDescent="0.25">
      <c r="A1301" s="2" t="s">
        <v>21</v>
      </c>
      <c r="B1301" s="2" t="s">
        <v>6</v>
      </c>
      <c r="C1301" s="2" t="s">
        <v>77</v>
      </c>
      <c r="D1301" s="2" t="s">
        <v>79</v>
      </c>
      <c r="E1301" s="3">
        <v>73687</v>
      </c>
      <c r="F1301" s="3">
        <v>190440</v>
      </c>
      <c r="G1301" s="10">
        <f t="shared" si="34"/>
        <v>386.93026675068268</v>
      </c>
    </row>
    <row r="1302" spans="1:7" ht="45" x14ac:dyDescent="0.25">
      <c r="A1302" s="2" t="s">
        <v>22</v>
      </c>
      <c r="B1302" s="2" t="s">
        <v>6</v>
      </c>
      <c r="C1302" s="2" t="s">
        <v>77</v>
      </c>
      <c r="D1302" s="2" t="s">
        <v>79</v>
      </c>
      <c r="E1302" s="3">
        <v>75510</v>
      </c>
      <c r="F1302" s="3">
        <v>194607</v>
      </c>
      <c r="G1302" s="10">
        <f t="shared" si="34"/>
        <v>388.01276418628311</v>
      </c>
    </row>
    <row r="1303" spans="1:7" ht="45" x14ac:dyDescent="0.25">
      <c r="A1303" s="2" t="s">
        <v>23</v>
      </c>
      <c r="B1303" s="2" t="s">
        <v>6</v>
      </c>
      <c r="C1303" s="2" t="s">
        <v>77</v>
      </c>
      <c r="D1303" s="2" t="s">
        <v>79</v>
      </c>
      <c r="E1303" s="3">
        <v>72844</v>
      </c>
      <c r="F1303" s="3">
        <v>195235</v>
      </c>
      <c r="G1303" s="10">
        <f t="shared" si="34"/>
        <v>373.1093297820575</v>
      </c>
    </row>
    <row r="1304" spans="1:7" ht="45" x14ac:dyDescent="0.25">
      <c r="A1304" s="2" t="s">
        <v>24</v>
      </c>
      <c r="B1304" s="2" t="s">
        <v>6</v>
      </c>
      <c r="C1304" s="2" t="s">
        <v>77</v>
      </c>
      <c r="D1304" s="2" t="s">
        <v>79</v>
      </c>
      <c r="E1304" s="3">
        <v>61875</v>
      </c>
      <c r="F1304" s="3">
        <v>169823</v>
      </c>
      <c r="G1304" s="10">
        <f t="shared" si="34"/>
        <v>364.34994082073689</v>
      </c>
    </row>
    <row r="1305" spans="1:7" ht="45" x14ac:dyDescent="0.25">
      <c r="A1305" s="2" t="s">
        <v>25</v>
      </c>
      <c r="B1305" s="2" t="s">
        <v>6</v>
      </c>
      <c r="C1305" s="2" t="s">
        <v>77</v>
      </c>
      <c r="D1305" s="2" t="s">
        <v>79</v>
      </c>
      <c r="E1305" s="3">
        <v>48246</v>
      </c>
      <c r="F1305" s="3">
        <v>179154</v>
      </c>
      <c r="G1305" s="10">
        <f t="shared" si="34"/>
        <v>269.29903881576746</v>
      </c>
    </row>
    <row r="1306" spans="1:7" ht="45" x14ac:dyDescent="0.25">
      <c r="A1306" s="2" t="s">
        <v>26</v>
      </c>
      <c r="B1306" s="2" t="s">
        <v>6</v>
      </c>
      <c r="C1306" s="2" t="s">
        <v>77</v>
      </c>
      <c r="D1306" s="2" t="s">
        <v>79</v>
      </c>
      <c r="E1306" s="3">
        <v>48749</v>
      </c>
      <c r="F1306" s="3">
        <v>173799</v>
      </c>
      <c r="G1306" s="10">
        <f t="shared" si="34"/>
        <v>280.49068176456711</v>
      </c>
    </row>
    <row r="1307" spans="1:7" ht="45" x14ac:dyDescent="0.25">
      <c r="A1307" s="2" t="s">
        <v>130</v>
      </c>
      <c r="B1307" s="2" t="s">
        <v>6</v>
      </c>
      <c r="C1307" s="2" t="s">
        <v>77</v>
      </c>
      <c r="D1307" s="2" t="s">
        <v>79</v>
      </c>
      <c r="E1307" s="3">
        <v>50948</v>
      </c>
      <c r="F1307" s="3">
        <v>161375</v>
      </c>
      <c r="G1307" s="10">
        <f t="shared" ref="G1307:G1315" si="35">(E1307/F1307)*1000</f>
        <v>315.711851278079</v>
      </c>
    </row>
    <row r="1308" spans="1:7" ht="45" x14ac:dyDescent="0.25">
      <c r="A1308" s="2" t="s">
        <v>131</v>
      </c>
      <c r="B1308" s="2" t="s">
        <v>6</v>
      </c>
      <c r="C1308" s="2" t="s">
        <v>77</v>
      </c>
      <c r="D1308" s="2" t="s">
        <v>79</v>
      </c>
      <c r="E1308" s="3">
        <v>56630</v>
      </c>
      <c r="F1308" s="3">
        <v>163317</v>
      </c>
      <c r="G1308" s="10">
        <f t="shared" si="35"/>
        <v>346.74896061034678</v>
      </c>
    </row>
    <row r="1309" spans="1:7" ht="45" x14ac:dyDescent="0.25">
      <c r="A1309" s="2" t="s">
        <v>132</v>
      </c>
      <c r="B1309" s="2" t="s">
        <v>6</v>
      </c>
      <c r="C1309" s="2" t="s">
        <v>77</v>
      </c>
      <c r="D1309" s="2" t="s">
        <v>79</v>
      </c>
      <c r="E1309" s="3">
        <v>58188</v>
      </c>
      <c r="F1309" s="3">
        <v>149536</v>
      </c>
      <c r="G1309" s="10">
        <f t="shared" si="35"/>
        <v>389.12368927883585</v>
      </c>
    </row>
    <row r="1310" spans="1:7" ht="45" x14ac:dyDescent="0.25">
      <c r="A1310" s="2" t="s">
        <v>133</v>
      </c>
      <c r="B1310" s="2" t="s">
        <v>6</v>
      </c>
      <c r="C1310" s="2" t="s">
        <v>77</v>
      </c>
      <c r="D1310" s="2" t="s">
        <v>79</v>
      </c>
      <c r="E1310" s="3">
        <v>57015</v>
      </c>
      <c r="F1310" s="3">
        <v>162900</v>
      </c>
      <c r="G1310" s="10">
        <f t="shared" si="35"/>
        <v>350</v>
      </c>
    </row>
    <row r="1311" spans="1:7" ht="45" x14ac:dyDescent="0.25">
      <c r="A1311" s="2" t="s">
        <v>135</v>
      </c>
      <c r="B1311" s="2" t="s">
        <v>6</v>
      </c>
      <c r="C1311" s="2" t="s">
        <v>77</v>
      </c>
      <c r="D1311" s="2" t="s">
        <v>79</v>
      </c>
      <c r="E1311" s="3">
        <v>54242</v>
      </c>
      <c r="F1311" s="3">
        <v>158056</v>
      </c>
      <c r="G1311" s="10">
        <f t="shared" si="35"/>
        <v>343.1821632838994</v>
      </c>
    </row>
    <row r="1312" spans="1:7" ht="45" x14ac:dyDescent="0.25">
      <c r="A1312" s="2" t="s">
        <v>136</v>
      </c>
      <c r="B1312" s="2" t="s">
        <v>6</v>
      </c>
      <c r="C1312" s="2" t="s">
        <v>77</v>
      </c>
      <c r="D1312" s="2" t="s">
        <v>79</v>
      </c>
      <c r="E1312" s="3">
        <v>53723</v>
      </c>
      <c r="F1312" s="3">
        <v>177079</v>
      </c>
      <c r="G1312" s="10">
        <f t="shared" si="35"/>
        <v>303.38436517034773</v>
      </c>
    </row>
    <row r="1313" spans="1:7" ht="45" x14ac:dyDescent="0.25">
      <c r="A1313" s="2" t="s">
        <v>137</v>
      </c>
      <c r="B1313" s="2" t="s">
        <v>6</v>
      </c>
      <c r="C1313" s="2" t="s">
        <v>77</v>
      </c>
      <c r="D1313" s="2" t="s">
        <v>79</v>
      </c>
      <c r="E1313" s="3">
        <v>57177</v>
      </c>
      <c r="F1313" s="3">
        <v>160839</v>
      </c>
      <c r="G1313" s="10">
        <f t="shared" si="35"/>
        <v>355.49213810083376</v>
      </c>
    </row>
    <row r="1314" spans="1:7" ht="45" x14ac:dyDescent="0.25">
      <c r="A1314" s="2" t="s">
        <v>140</v>
      </c>
      <c r="B1314" s="2" t="s">
        <v>6</v>
      </c>
      <c r="C1314" s="2" t="s">
        <v>77</v>
      </c>
      <c r="D1314" s="2" t="s">
        <v>79</v>
      </c>
      <c r="E1314" s="3">
        <v>58625</v>
      </c>
      <c r="F1314" s="3">
        <v>166792</v>
      </c>
      <c r="G1314" s="10">
        <f t="shared" si="35"/>
        <v>351.48568276655953</v>
      </c>
    </row>
    <row r="1315" spans="1:7" ht="45" x14ac:dyDescent="0.25">
      <c r="A1315" s="2" t="s">
        <v>143</v>
      </c>
      <c r="B1315" s="2" t="s">
        <v>6</v>
      </c>
      <c r="C1315" s="2" t="s">
        <v>77</v>
      </c>
      <c r="D1315" s="2" t="s">
        <v>79</v>
      </c>
      <c r="E1315" s="3">
        <v>58268</v>
      </c>
      <c r="F1315" s="3">
        <v>166453</v>
      </c>
      <c r="G1315" s="10">
        <f t="shared" si="35"/>
        <v>350.05677278270741</v>
      </c>
    </row>
    <row r="1316" spans="1:7" ht="45" x14ac:dyDescent="0.25">
      <c r="A1316" s="2" t="s">
        <v>5</v>
      </c>
      <c r="B1316" s="2" t="s">
        <v>6</v>
      </c>
      <c r="C1316" s="2" t="s">
        <v>77</v>
      </c>
      <c r="D1316" s="2" t="s">
        <v>80</v>
      </c>
      <c r="E1316" s="3">
        <v>6428958</v>
      </c>
      <c r="F1316" s="3">
        <v>104214</v>
      </c>
      <c r="G1316" s="10">
        <f t="shared" si="34"/>
        <v>61689.964879958548</v>
      </c>
    </row>
    <row r="1317" spans="1:7" ht="45" x14ac:dyDescent="0.25">
      <c r="A1317" s="2" t="s">
        <v>9</v>
      </c>
      <c r="B1317" s="2" t="s">
        <v>6</v>
      </c>
      <c r="C1317" s="2" t="s">
        <v>77</v>
      </c>
      <c r="D1317" s="2" t="s">
        <v>80</v>
      </c>
      <c r="E1317" s="3">
        <v>8111023</v>
      </c>
      <c r="F1317" s="3">
        <v>130848</v>
      </c>
      <c r="G1317" s="10">
        <f t="shared" si="34"/>
        <v>61988.131266813405</v>
      </c>
    </row>
    <row r="1318" spans="1:7" ht="45" x14ac:dyDescent="0.25">
      <c r="A1318" s="2" t="s">
        <v>10</v>
      </c>
      <c r="B1318" s="2" t="s">
        <v>6</v>
      </c>
      <c r="C1318" s="2" t="s">
        <v>77</v>
      </c>
      <c r="D1318" s="2" t="s">
        <v>80</v>
      </c>
      <c r="E1318" s="3">
        <v>8501109</v>
      </c>
      <c r="F1318" s="3">
        <v>127183</v>
      </c>
      <c r="G1318" s="10">
        <f t="shared" si="34"/>
        <v>66841.551150704108</v>
      </c>
    </row>
    <row r="1319" spans="1:7" ht="45" x14ac:dyDescent="0.25">
      <c r="A1319" s="2" t="s">
        <v>11</v>
      </c>
      <c r="B1319" s="2" t="s">
        <v>6</v>
      </c>
      <c r="C1319" s="2" t="s">
        <v>77</v>
      </c>
      <c r="D1319" s="2" t="s">
        <v>80</v>
      </c>
      <c r="E1319" s="3">
        <v>8831523</v>
      </c>
      <c r="F1319" s="3">
        <v>128605</v>
      </c>
      <c r="G1319" s="10">
        <f t="shared" si="34"/>
        <v>68671.692391431119</v>
      </c>
    </row>
    <row r="1320" spans="1:7" ht="45" x14ac:dyDescent="0.25">
      <c r="A1320" s="2" t="s">
        <v>12</v>
      </c>
      <c r="B1320" s="2" t="s">
        <v>6</v>
      </c>
      <c r="C1320" s="2" t="s">
        <v>77</v>
      </c>
      <c r="D1320" s="2" t="s">
        <v>80</v>
      </c>
      <c r="E1320" s="3">
        <v>8862621</v>
      </c>
      <c r="F1320" s="3">
        <v>137794</v>
      </c>
      <c r="G1320" s="10">
        <f t="shared" si="34"/>
        <v>64317.902085722169</v>
      </c>
    </row>
    <row r="1321" spans="1:7" ht="45" x14ac:dyDescent="0.25">
      <c r="A1321" s="2" t="s">
        <v>13</v>
      </c>
      <c r="B1321" s="2" t="s">
        <v>6</v>
      </c>
      <c r="C1321" s="2" t="s">
        <v>77</v>
      </c>
      <c r="D1321" s="2" t="s">
        <v>80</v>
      </c>
      <c r="E1321" s="3">
        <v>8525815</v>
      </c>
      <c r="F1321" s="3">
        <v>128019</v>
      </c>
      <c r="G1321" s="10">
        <f t="shared" si="34"/>
        <v>66598.044040337772</v>
      </c>
    </row>
    <row r="1322" spans="1:7" ht="45" x14ac:dyDescent="0.25">
      <c r="A1322" s="2" t="s">
        <v>14</v>
      </c>
      <c r="B1322" s="2" t="s">
        <v>6</v>
      </c>
      <c r="C1322" s="2" t="s">
        <v>77</v>
      </c>
      <c r="D1322" s="2" t="s">
        <v>80</v>
      </c>
      <c r="E1322" s="3">
        <v>9950078</v>
      </c>
      <c r="F1322" s="3">
        <v>147352</v>
      </c>
      <c r="G1322" s="10">
        <f t="shared" si="34"/>
        <v>67525.910744340086</v>
      </c>
    </row>
    <row r="1323" spans="1:7" ht="45" x14ac:dyDescent="0.25">
      <c r="A1323" s="2" t="s">
        <v>15</v>
      </c>
      <c r="B1323" s="2" t="s">
        <v>6</v>
      </c>
      <c r="C1323" s="2" t="s">
        <v>77</v>
      </c>
      <c r="D1323" s="2" t="s">
        <v>80</v>
      </c>
      <c r="E1323" s="3">
        <v>8814248</v>
      </c>
      <c r="F1323" s="3">
        <v>125446</v>
      </c>
      <c r="G1323" s="10">
        <f t="shared" si="34"/>
        <v>70263.284600545245</v>
      </c>
    </row>
    <row r="1324" spans="1:7" ht="45" x14ac:dyDescent="0.25">
      <c r="A1324" s="2" t="s">
        <v>16</v>
      </c>
      <c r="B1324" s="2" t="s">
        <v>6</v>
      </c>
      <c r="C1324" s="2" t="s">
        <v>77</v>
      </c>
      <c r="D1324" s="2" t="s">
        <v>80</v>
      </c>
      <c r="E1324" s="3">
        <v>9654393</v>
      </c>
      <c r="F1324" s="3">
        <v>139878</v>
      </c>
      <c r="G1324" s="10">
        <f t="shared" si="34"/>
        <v>69020.09608373011</v>
      </c>
    </row>
    <row r="1325" spans="1:7" ht="45" x14ac:dyDescent="0.25">
      <c r="A1325" s="2" t="s">
        <v>17</v>
      </c>
      <c r="B1325" s="2" t="s">
        <v>6</v>
      </c>
      <c r="C1325" s="2" t="s">
        <v>77</v>
      </c>
      <c r="D1325" s="2" t="s">
        <v>80</v>
      </c>
      <c r="E1325" s="3">
        <v>9322937</v>
      </c>
      <c r="F1325" s="3">
        <v>123470</v>
      </c>
      <c r="G1325" s="10">
        <f t="shared" si="34"/>
        <v>75507.710374989867</v>
      </c>
    </row>
    <row r="1326" spans="1:7" ht="45" x14ac:dyDescent="0.25">
      <c r="A1326" s="2" t="s">
        <v>18</v>
      </c>
      <c r="B1326" s="2" t="s">
        <v>6</v>
      </c>
      <c r="C1326" s="2" t="s">
        <v>77</v>
      </c>
      <c r="D1326" s="2" t="s">
        <v>80</v>
      </c>
      <c r="E1326" s="3">
        <v>9762634</v>
      </c>
      <c r="F1326" s="3">
        <v>291141</v>
      </c>
      <c r="G1326" s="10">
        <f t="shared" si="34"/>
        <v>33532.322826396827</v>
      </c>
    </row>
    <row r="1327" spans="1:7" ht="45" x14ac:dyDescent="0.25">
      <c r="A1327" s="2" t="s">
        <v>19</v>
      </c>
      <c r="B1327" s="2" t="s">
        <v>6</v>
      </c>
      <c r="C1327" s="2" t="s">
        <v>77</v>
      </c>
      <c r="D1327" s="2" t="s">
        <v>80</v>
      </c>
      <c r="E1327" s="3">
        <v>9448160</v>
      </c>
      <c r="F1327" s="3">
        <v>122615</v>
      </c>
      <c r="G1327" s="10">
        <f t="shared" si="34"/>
        <v>77055.498919381804</v>
      </c>
    </row>
    <row r="1328" spans="1:7" ht="45" x14ac:dyDescent="0.25">
      <c r="A1328" s="2" t="s">
        <v>20</v>
      </c>
      <c r="B1328" s="2" t="s">
        <v>6</v>
      </c>
      <c r="C1328" s="2" t="s">
        <v>77</v>
      </c>
      <c r="D1328" s="2" t="s">
        <v>80</v>
      </c>
      <c r="E1328" s="3">
        <v>8907666</v>
      </c>
      <c r="F1328" s="3">
        <v>126922</v>
      </c>
      <c r="G1328" s="10">
        <f t="shared" si="34"/>
        <v>70182.206394478504</v>
      </c>
    </row>
    <row r="1329" spans="1:7" ht="45" x14ac:dyDescent="0.25">
      <c r="A1329" s="2" t="s">
        <v>21</v>
      </c>
      <c r="B1329" s="2" t="s">
        <v>6</v>
      </c>
      <c r="C1329" s="2" t="s">
        <v>77</v>
      </c>
      <c r="D1329" s="2" t="s">
        <v>80</v>
      </c>
      <c r="E1329" s="3">
        <v>9107078</v>
      </c>
      <c r="F1329" s="3">
        <v>130805</v>
      </c>
      <c r="G1329" s="10">
        <f t="shared" si="34"/>
        <v>69623.31715148504</v>
      </c>
    </row>
    <row r="1330" spans="1:7" ht="45" x14ac:dyDescent="0.25">
      <c r="A1330" s="2" t="s">
        <v>22</v>
      </c>
      <c r="B1330" s="2" t="s">
        <v>6</v>
      </c>
      <c r="C1330" s="2" t="s">
        <v>77</v>
      </c>
      <c r="D1330" s="2" t="s">
        <v>80</v>
      </c>
      <c r="E1330" s="3">
        <v>8134111</v>
      </c>
      <c r="F1330" s="3">
        <v>119164</v>
      </c>
      <c r="G1330" s="10">
        <f t="shared" si="34"/>
        <v>68259.801617938312</v>
      </c>
    </row>
    <row r="1331" spans="1:7" ht="45" x14ac:dyDescent="0.25">
      <c r="A1331" s="2" t="s">
        <v>23</v>
      </c>
      <c r="B1331" s="2" t="s">
        <v>6</v>
      </c>
      <c r="C1331" s="2" t="s">
        <v>77</v>
      </c>
      <c r="D1331" s="2" t="s">
        <v>80</v>
      </c>
      <c r="E1331" s="3">
        <v>6689667</v>
      </c>
      <c r="F1331" s="3">
        <v>125995</v>
      </c>
      <c r="G1331" s="10">
        <f t="shared" si="34"/>
        <v>53094.702170721066</v>
      </c>
    </row>
    <row r="1332" spans="1:7" ht="45" x14ac:dyDescent="0.25">
      <c r="A1332" s="2" t="s">
        <v>24</v>
      </c>
      <c r="B1332" s="2" t="s">
        <v>6</v>
      </c>
      <c r="C1332" s="2" t="s">
        <v>77</v>
      </c>
      <c r="D1332" s="2" t="s">
        <v>80</v>
      </c>
      <c r="E1332" s="3">
        <v>6510653</v>
      </c>
      <c r="F1332" s="3">
        <v>103824</v>
      </c>
      <c r="G1332" s="10">
        <f t="shared" si="34"/>
        <v>62708.554862074277</v>
      </c>
    </row>
    <row r="1333" spans="1:7" ht="45" x14ac:dyDescent="0.25">
      <c r="A1333" s="2" t="s">
        <v>25</v>
      </c>
      <c r="B1333" s="2" t="s">
        <v>6</v>
      </c>
      <c r="C1333" s="2" t="s">
        <v>77</v>
      </c>
      <c r="D1333" s="2" t="s">
        <v>80</v>
      </c>
      <c r="E1333" s="3">
        <v>6162504</v>
      </c>
      <c r="F1333" s="3">
        <v>124497</v>
      </c>
      <c r="G1333" s="10">
        <f t="shared" si="34"/>
        <v>49499.216848598764</v>
      </c>
    </row>
    <row r="1334" spans="1:7" ht="45" x14ac:dyDescent="0.25">
      <c r="A1334" s="2" t="s">
        <v>26</v>
      </c>
      <c r="B1334" s="2" t="s">
        <v>6</v>
      </c>
      <c r="C1334" s="2" t="s">
        <v>77</v>
      </c>
      <c r="D1334" s="2" t="s">
        <v>80</v>
      </c>
      <c r="E1334" s="3">
        <v>5075878</v>
      </c>
      <c r="F1334" s="3">
        <v>101324</v>
      </c>
      <c r="G1334" s="10">
        <f t="shared" si="34"/>
        <v>50095.515376416253</v>
      </c>
    </row>
    <row r="1335" spans="1:7" ht="45" x14ac:dyDescent="0.25">
      <c r="A1335" s="2" t="s">
        <v>130</v>
      </c>
      <c r="B1335" s="2" t="s">
        <v>6</v>
      </c>
      <c r="C1335" s="2" t="s">
        <v>77</v>
      </c>
      <c r="D1335" s="2" t="s">
        <v>80</v>
      </c>
      <c r="E1335" s="3">
        <v>3673714</v>
      </c>
      <c r="F1335" s="3">
        <v>57894</v>
      </c>
      <c r="G1335" s="10">
        <f t="shared" si="34"/>
        <v>63455.867620133344</v>
      </c>
    </row>
    <row r="1336" spans="1:7" ht="45" x14ac:dyDescent="0.25">
      <c r="A1336" s="2" t="s">
        <v>131</v>
      </c>
      <c r="B1336" s="2" t="s">
        <v>6</v>
      </c>
      <c r="C1336" s="2" t="s">
        <v>77</v>
      </c>
      <c r="D1336" s="2" t="s">
        <v>80</v>
      </c>
      <c r="E1336" s="3">
        <v>3973251</v>
      </c>
      <c r="F1336" s="3">
        <v>72831</v>
      </c>
      <c r="G1336" s="10">
        <f t="shared" si="34"/>
        <v>54554.393046916834</v>
      </c>
    </row>
    <row r="1337" spans="1:7" ht="45" x14ac:dyDescent="0.25">
      <c r="A1337" s="2" t="s">
        <v>132</v>
      </c>
      <c r="B1337" s="2" t="s">
        <v>6</v>
      </c>
      <c r="C1337" s="2" t="s">
        <v>77</v>
      </c>
      <c r="D1337" s="2" t="s">
        <v>80</v>
      </c>
      <c r="E1337" s="3">
        <v>3206225</v>
      </c>
      <c r="F1337" s="3">
        <v>58977</v>
      </c>
      <c r="G1337" s="10">
        <f t="shared" si="34"/>
        <v>54363.989351781202</v>
      </c>
    </row>
    <row r="1338" spans="1:7" ht="45" x14ac:dyDescent="0.25">
      <c r="A1338" s="2" t="s">
        <v>133</v>
      </c>
      <c r="B1338" s="2" t="s">
        <v>6</v>
      </c>
      <c r="C1338" s="2" t="s">
        <v>77</v>
      </c>
      <c r="D1338" s="2" t="s">
        <v>80</v>
      </c>
      <c r="E1338" s="3">
        <v>3104097</v>
      </c>
      <c r="F1338" s="3">
        <v>65971</v>
      </c>
      <c r="G1338" s="10">
        <f t="shared" si="34"/>
        <v>47052.447287444476</v>
      </c>
    </row>
    <row r="1339" spans="1:7" ht="45" x14ac:dyDescent="0.25">
      <c r="A1339" s="2" t="s">
        <v>135</v>
      </c>
      <c r="B1339" s="2" t="s">
        <v>6</v>
      </c>
      <c r="C1339" s="2" t="s">
        <v>77</v>
      </c>
      <c r="D1339" s="2" t="s">
        <v>80</v>
      </c>
      <c r="E1339" s="3">
        <v>3335090</v>
      </c>
      <c r="F1339" s="3">
        <v>58528</v>
      </c>
      <c r="G1339" s="10">
        <f t="shared" si="34"/>
        <v>56982.81164570804</v>
      </c>
    </row>
    <row r="1340" spans="1:7" ht="45" x14ac:dyDescent="0.25">
      <c r="A1340" s="2" t="s">
        <v>136</v>
      </c>
      <c r="B1340" s="2" t="s">
        <v>6</v>
      </c>
      <c r="C1340" s="2" t="s">
        <v>77</v>
      </c>
      <c r="D1340" s="2" t="s">
        <v>80</v>
      </c>
      <c r="E1340" s="3">
        <v>3755880</v>
      </c>
      <c r="F1340" s="3">
        <v>67245</v>
      </c>
      <c r="G1340" s="10">
        <f t="shared" si="34"/>
        <v>55853.669417800578</v>
      </c>
    </row>
    <row r="1341" spans="1:7" ht="45" x14ac:dyDescent="0.25">
      <c r="A1341" s="2" t="s">
        <v>137</v>
      </c>
      <c r="B1341" s="2" t="s">
        <v>6</v>
      </c>
      <c r="C1341" s="2" t="s">
        <v>77</v>
      </c>
      <c r="D1341" s="2" t="s">
        <v>80</v>
      </c>
      <c r="E1341" s="3">
        <v>2814056</v>
      </c>
      <c r="F1341" s="3">
        <v>52491</v>
      </c>
      <c r="G1341" s="10">
        <f t="shared" si="34"/>
        <v>53610.256996437485</v>
      </c>
    </row>
    <row r="1342" spans="1:7" ht="45" x14ac:dyDescent="0.25">
      <c r="A1342" s="2" t="s">
        <v>140</v>
      </c>
      <c r="B1342" s="2" t="s">
        <v>6</v>
      </c>
      <c r="C1342" s="2" t="s">
        <v>77</v>
      </c>
      <c r="D1342" s="2" t="s">
        <v>80</v>
      </c>
      <c r="E1342" s="3">
        <v>3539546</v>
      </c>
      <c r="F1342" s="3">
        <v>48211</v>
      </c>
      <c r="G1342" s="10">
        <f t="shared" si="34"/>
        <v>73417.809213664936</v>
      </c>
    </row>
    <row r="1343" spans="1:7" ht="45" x14ac:dyDescent="0.25">
      <c r="A1343" s="2" t="s">
        <v>143</v>
      </c>
      <c r="B1343" s="2" t="s">
        <v>6</v>
      </c>
      <c r="C1343" s="2" t="s">
        <v>77</v>
      </c>
      <c r="D1343" s="2" t="s">
        <v>80</v>
      </c>
      <c r="E1343" s="3">
        <v>3657766</v>
      </c>
      <c r="F1343" s="3">
        <v>53542</v>
      </c>
      <c r="G1343" s="10">
        <f t="shared" si="34"/>
        <v>68315.826827537268</v>
      </c>
    </row>
    <row r="1344" spans="1:7" ht="45" x14ac:dyDescent="0.25">
      <c r="A1344" s="2" t="s">
        <v>5</v>
      </c>
      <c r="B1344" s="2" t="s">
        <v>6</v>
      </c>
      <c r="C1344" s="2" t="s">
        <v>77</v>
      </c>
      <c r="D1344" s="2" t="s">
        <v>81</v>
      </c>
      <c r="E1344" s="3">
        <v>13866</v>
      </c>
      <c r="F1344" s="3">
        <v>8580</v>
      </c>
      <c r="G1344" s="10">
        <f t="shared" si="34"/>
        <v>1616.0839160839159</v>
      </c>
    </row>
    <row r="1345" spans="1:7" ht="45" x14ac:dyDescent="0.25">
      <c r="A1345" s="2" t="s">
        <v>9</v>
      </c>
      <c r="B1345" s="2" t="s">
        <v>6</v>
      </c>
      <c r="C1345" s="2" t="s">
        <v>77</v>
      </c>
      <c r="D1345" s="2" t="s">
        <v>81</v>
      </c>
      <c r="E1345" s="3">
        <v>12334</v>
      </c>
      <c r="F1345" s="3">
        <v>7435</v>
      </c>
      <c r="G1345" s="10">
        <f t="shared" si="34"/>
        <v>1658.9105581708136</v>
      </c>
    </row>
    <row r="1346" spans="1:7" ht="45" x14ac:dyDescent="0.25">
      <c r="A1346" s="2" t="s">
        <v>10</v>
      </c>
      <c r="B1346" s="2" t="s">
        <v>6</v>
      </c>
      <c r="C1346" s="2" t="s">
        <v>77</v>
      </c>
      <c r="D1346" s="2" t="s">
        <v>81</v>
      </c>
      <c r="E1346" s="3">
        <v>10034</v>
      </c>
      <c r="F1346" s="3">
        <v>6397</v>
      </c>
      <c r="G1346" s="10">
        <f t="shared" si="34"/>
        <v>1568.5477567609819</v>
      </c>
    </row>
    <row r="1347" spans="1:7" ht="45" x14ac:dyDescent="0.25">
      <c r="A1347" s="2" t="s">
        <v>11</v>
      </c>
      <c r="B1347" s="2" t="s">
        <v>6</v>
      </c>
      <c r="C1347" s="2" t="s">
        <v>77</v>
      </c>
      <c r="D1347" s="2" t="s">
        <v>81</v>
      </c>
      <c r="E1347" s="3">
        <v>8755</v>
      </c>
      <c r="F1347" s="3">
        <v>5362</v>
      </c>
      <c r="G1347" s="10">
        <f t="shared" si="34"/>
        <v>1632.7862737784408</v>
      </c>
    </row>
    <row r="1348" spans="1:7" ht="45" x14ac:dyDescent="0.25">
      <c r="A1348" s="2" t="s">
        <v>12</v>
      </c>
      <c r="B1348" s="2" t="s">
        <v>6</v>
      </c>
      <c r="C1348" s="2" t="s">
        <v>77</v>
      </c>
      <c r="D1348" s="2" t="s">
        <v>81</v>
      </c>
      <c r="E1348" s="3">
        <v>6464</v>
      </c>
      <c r="F1348" s="3">
        <v>3367</v>
      </c>
      <c r="G1348" s="10">
        <f t="shared" si="34"/>
        <v>1919.8099198099198</v>
      </c>
    </row>
    <row r="1349" spans="1:7" ht="45" x14ac:dyDescent="0.25">
      <c r="A1349" s="2" t="s">
        <v>13</v>
      </c>
      <c r="B1349" s="2" t="s">
        <v>6</v>
      </c>
      <c r="C1349" s="2" t="s">
        <v>77</v>
      </c>
      <c r="D1349" s="2" t="s">
        <v>81</v>
      </c>
      <c r="E1349" s="3">
        <v>6504</v>
      </c>
      <c r="F1349" s="3">
        <v>3221</v>
      </c>
      <c r="G1349" s="10">
        <f t="shared" si="34"/>
        <v>2019.2486805339956</v>
      </c>
    </row>
    <row r="1350" spans="1:7" ht="45" x14ac:dyDescent="0.25">
      <c r="A1350" s="2" t="s">
        <v>14</v>
      </c>
      <c r="B1350" s="2" t="s">
        <v>6</v>
      </c>
      <c r="C1350" s="2" t="s">
        <v>77</v>
      </c>
      <c r="D1350" s="2" t="s">
        <v>81</v>
      </c>
      <c r="E1350" s="3">
        <v>7239</v>
      </c>
      <c r="F1350" s="3">
        <v>3621</v>
      </c>
      <c r="G1350" s="10">
        <f t="shared" si="34"/>
        <v>1999.1714995857496</v>
      </c>
    </row>
    <row r="1351" spans="1:7" ht="45" x14ac:dyDescent="0.25">
      <c r="A1351" s="2" t="s">
        <v>15</v>
      </c>
      <c r="B1351" s="2" t="s">
        <v>6</v>
      </c>
      <c r="C1351" s="2" t="s">
        <v>77</v>
      </c>
      <c r="D1351" s="2" t="s">
        <v>81</v>
      </c>
      <c r="E1351" s="3">
        <v>3677</v>
      </c>
      <c r="F1351" s="3">
        <v>2151</v>
      </c>
      <c r="G1351" s="10">
        <f t="shared" si="34"/>
        <v>1709.437470943747</v>
      </c>
    </row>
    <row r="1352" spans="1:7" ht="45" x14ac:dyDescent="0.25">
      <c r="A1352" s="2" t="s">
        <v>16</v>
      </c>
      <c r="B1352" s="2" t="s">
        <v>6</v>
      </c>
      <c r="C1352" s="2" t="s">
        <v>77</v>
      </c>
      <c r="D1352" s="2" t="s">
        <v>81</v>
      </c>
      <c r="E1352" s="3">
        <v>3714</v>
      </c>
      <c r="F1352" s="3">
        <v>2507</v>
      </c>
      <c r="G1352" s="10">
        <f t="shared" si="34"/>
        <v>1481.4519345831673</v>
      </c>
    </row>
    <row r="1353" spans="1:7" ht="45" x14ac:dyDescent="0.25">
      <c r="A1353" s="2" t="s">
        <v>17</v>
      </c>
      <c r="B1353" s="2" t="s">
        <v>6</v>
      </c>
      <c r="C1353" s="2" t="s">
        <v>77</v>
      </c>
      <c r="D1353" s="2" t="s">
        <v>81</v>
      </c>
      <c r="E1353" s="3">
        <v>5035</v>
      </c>
      <c r="F1353" s="3">
        <v>3540</v>
      </c>
      <c r="G1353" s="10">
        <f t="shared" si="34"/>
        <v>1422.3163841807909</v>
      </c>
    </row>
    <row r="1354" spans="1:7" ht="45" x14ac:dyDescent="0.25">
      <c r="A1354" s="2" t="s">
        <v>18</v>
      </c>
      <c r="B1354" s="2" t="s">
        <v>6</v>
      </c>
      <c r="C1354" s="2" t="s">
        <v>77</v>
      </c>
      <c r="D1354" s="2" t="s">
        <v>81</v>
      </c>
      <c r="E1354" s="3">
        <v>4883</v>
      </c>
      <c r="F1354" s="3">
        <v>3039</v>
      </c>
      <c r="G1354" s="10">
        <f t="shared" si="34"/>
        <v>1606.7785455742021</v>
      </c>
    </row>
    <row r="1355" spans="1:7" ht="45" x14ac:dyDescent="0.25">
      <c r="A1355" s="2" t="s">
        <v>19</v>
      </c>
      <c r="B1355" s="2" t="s">
        <v>6</v>
      </c>
      <c r="C1355" s="2" t="s">
        <v>77</v>
      </c>
      <c r="D1355" s="2" t="s">
        <v>81</v>
      </c>
      <c r="E1355" s="3">
        <v>5000</v>
      </c>
      <c r="F1355" s="3">
        <v>3200</v>
      </c>
      <c r="G1355" s="10">
        <f t="shared" si="34"/>
        <v>1562.5</v>
      </c>
    </row>
    <row r="1356" spans="1:7" ht="45" x14ac:dyDescent="0.25">
      <c r="A1356" s="2" t="s">
        <v>20</v>
      </c>
      <c r="B1356" s="2" t="s">
        <v>6</v>
      </c>
      <c r="C1356" s="2" t="s">
        <v>77</v>
      </c>
      <c r="D1356" s="2" t="s">
        <v>81</v>
      </c>
      <c r="E1356" s="3">
        <v>2837</v>
      </c>
      <c r="F1356" s="3">
        <v>4437</v>
      </c>
      <c r="G1356" s="10">
        <f t="shared" si="34"/>
        <v>639.39598828036958</v>
      </c>
    </row>
    <row r="1357" spans="1:7" ht="45" x14ac:dyDescent="0.25">
      <c r="A1357" s="2" t="s">
        <v>21</v>
      </c>
      <c r="B1357" s="2" t="s">
        <v>6</v>
      </c>
      <c r="C1357" s="2" t="s">
        <v>77</v>
      </c>
      <c r="D1357" s="2" t="s">
        <v>81</v>
      </c>
      <c r="E1357" s="3">
        <v>3179</v>
      </c>
      <c r="F1357" s="3">
        <v>4452</v>
      </c>
      <c r="G1357" s="10">
        <f t="shared" si="34"/>
        <v>714.06109613656793</v>
      </c>
    </row>
    <row r="1358" spans="1:7" ht="45" x14ac:dyDescent="0.25">
      <c r="A1358" s="2" t="s">
        <v>22</v>
      </c>
      <c r="B1358" s="2" t="s">
        <v>6</v>
      </c>
      <c r="C1358" s="2" t="s">
        <v>77</v>
      </c>
      <c r="D1358" s="2" t="s">
        <v>81</v>
      </c>
      <c r="E1358" s="3">
        <v>3749</v>
      </c>
      <c r="F1358" s="3">
        <v>2086</v>
      </c>
      <c r="G1358" s="10">
        <f t="shared" si="34"/>
        <v>1797.2195589645255</v>
      </c>
    </row>
    <row r="1359" spans="1:7" ht="45" x14ac:dyDescent="0.25">
      <c r="A1359" s="2" t="s">
        <v>23</v>
      </c>
      <c r="B1359" s="2" t="s">
        <v>6</v>
      </c>
      <c r="C1359" s="2" t="s">
        <v>77</v>
      </c>
      <c r="D1359" s="2" t="s">
        <v>81</v>
      </c>
      <c r="E1359" s="3">
        <v>4772</v>
      </c>
      <c r="F1359" s="3">
        <v>2300</v>
      </c>
      <c r="G1359" s="10">
        <f t="shared" si="34"/>
        <v>2074.782608695652</v>
      </c>
    </row>
    <row r="1360" spans="1:7" ht="45" x14ac:dyDescent="0.25">
      <c r="A1360" s="2" t="s">
        <v>24</v>
      </c>
      <c r="B1360" s="2" t="s">
        <v>6</v>
      </c>
      <c r="C1360" s="2" t="s">
        <v>77</v>
      </c>
      <c r="D1360" s="2" t="s">
        <v>81</v>
      </c>
      <c r="E1360" s="3">
        <v>4226</v>
      </c>
      <c r="F1360" s="3">
        <v>1837</v>
      </c>
      <c r="G1360" s="10">
        <f t="shared" si="34"/>
        <v>2300.489929232444</v>
      </c>
    </row>
    <row r="1361" spans="1:7" ht="45" x14ac:dyDescent="0.25">
      <c r="A1361" s="2" t="s">
        <v>25</v>
      </c>
      <c r="B1361" s="2" t="s">
        <v>6</v>
      </c>
      <c r="C1361" s="2" t="s">
        <v>77</v>
      </c>
      <c r="D1361" s="2" t="s">
        <v>81</v>
      </c>
      <c r="E1361" s="3">
        <v>5047</v>
      </c>
      <c r="F1361" s="3">
        <v>3079</v>
      </c>
      <c r="G1361" s="10">
        <f t="shared" si="34"/>
        <v>1639.1685612211757</v>
      </c>
    </row>
    <row r="1362" spans="1:7" ht="45" x14ac:dyDescent="0.25">
      <c r="A1362" s="2" t="s">
        <v>26</v>
      </c>
      <c r="B1362" s="2" t="s">
        <v>6</v>
      </c>
      <c r="C1362" s="2" t="s">
        <v>77</v>
      </c>
      <c r="D1362" s="2" t="s">
        <v>81</v>
      </c>
      <c r="E1362" s="3">
        <v>3264</v>
      </c>
      <c r="F1362" s="3">
        <v>1573</v>
      </c>
      <c r="G1362" s="10">
        <f t="shared" si="34"/>
        <v>2075.0158931977112</v>
      </c>
    </row>
    <row r="1363" spans="1:7" ht="45" x14ac:dyDescent="0.25">
      <c r="A1363" s="2" t="s">
        <v>130</v>
      </c>
      <c r="B1363" s="2" t="s">
        <v>6</v>
      </c>
      <c r="C1363" s="2" t="s">
        <v>77</v>
      </c>
      <c r="D1363" s="2" t="s">
        <v>81</v>
      </c>
      <c r="E1363" s="3">
        <v>1692</v>
      </c>
      <c r="F1363" s="3">
        <v>1070</v>
      </c>
      <c r="G1363" s="10">
        <f t="shared" ref="G1363:G1371" si="36">(E1363/F1363)*1000</f>
        <v>1581.3084112149534</v>
      </c>
    </row>
    <row r="1364" spans="1:7" ht="45" x14ac:dyDescent="0.25">
      <c r="A1364" s="2" t="s">
        <v>131</v>
      </c>
      <c r="B1364" s="2" t="s">
        <v>6</v>
      </c>
      <c r="C1364" s="2" t="s">
        <v>77</v>
      </c>
      <c r="D1364" s="2" t="s">
        <v>81</v>
      </c>
      <c r="E1364" s="3">
        <v>2630</v>
      </c>
      <c r="F1364" s="3">
        <v>1840</v>
      </c>
      <c r="G1364" s="10">
        <f t="shared" si="36"/>
        <v>1429.3478260869565</v>
      </c>
    </row>
    <row r="1365" spans="1:7" ht="45" x14ac:dyDescent="0.25">
      <c r="A1365" s="2" t="s">
        <v>132</v>
      </c>
      <c r="B1365" s="2" t="s">
        <v>6</v>
      </c>
      <c r="C1365" s="2" t="s">
        <v>77</v>
      </c>
      <c r="D1365" s="2" t="s">
        <v>81</v>
      </c>
      <c r="E1365" s="3">
        <v>1902</v>
      </c>
      <c r="F1365" s="15">
        <v>1232</v>
      </c>
      <c r="G1365" s="10">
        <f t="shared" si="36"/>
        <v>1543.8311688311687</v>
      </c>
    </row>
    <row r="1366" spans="1:7" ht="45" x14ac:dyDescent="0.25">
      <c r="A1366" s="2" t="s">
        <v>133</v>
      </c>
      <c r="B1366" s="2" t="s">
        <v>6</v>
      </c>
      <c r="C1366" s="2" t="s">
        <v>77</v>
      </c>
      <c r="D1366" s="2" t="s">
        <v>81</v>
      </c>
      <c r="E1366" s="3">
        <v>3766</v>
      </c>
      <c r="F1366" s="15">
        <v>1687</v>
      </c>
      <c r="G1366" s="10">
        <f t="shared" si="36"/>
        <v>2232.3651452282156</v>
      </c>
    </row>
    <row r="1367" spans="1:7" ht="45" x14ac:dyDescent="0.25">
      <c r="A1367" s="2" t="s">
        <v>135</v>
      </c>
      <c r="B1367" s="2" t="s">
        <v>6</v>
      </c>
      <c r="C1367" s="2" t="s">
        <v>77</v>
      </c>
      <c r="D1367" s="2" t="s">
        <v>81</v>
      </c>
      <c r="E1367" s="3">
        <v>3111</v>
      </c>
      <c r="F1367" s="15">
        <v>1696</v>
      </c>
      <c r="G1367" s="10">
        <f t="shared" si="36"/>
        <v>1834.316037735849</v>
      </c>
    </row>
    <row r="1368" spans="1:7" ht="45" x14ac:dyDescent="0.25">
      <c r="A1368" s="2" t="s">
        <v>136</v>
      </c>
      <c r="B1368" s="2" t="s">
        <v>6</v>
      </c>
      <c r="C1368" s="2" t="s">
        <v>77</v>
      </c>
      <c r="D1368" s="2" t="s">
        <v>81</v>
      </c>
      <c r="E1368" s="3">
        <v>2748</v>
      </c>
      <c r="F1368" s="15">
        <v>1380</v>
      </c>
      <c r="G1368" s="10">
        <f t="shared" si="36"/>
        <v>1991.304347826087</v>
      </c>
    </row>
    <row r="1369" spans="1:7" ht="45" x14ac:dyDescent="0.25">
      <c r="A1369" s="2" t="s">
        <v>137</v>
      </c>
      <c r="B1369" s="2" t="s">
        <v>6</v>
      </c>
      <c r="C1369" s="2" t="s">
        <v>77</v>
      </c>
      <c r="D1369" s="2" t="s">
        <v>81</v>
      </c>
      <c r="E1369" s="3">
        <v>3065</v>
      </c>
      <c r="F1369" s="15">
        <v>1645</v>
      </c>
      <c r="G1369" s="10">
        <f t="shared" si="36"/>
        <v>1863.2218844984802</v>
      </c>
    </row>
    <row r="1370" spans="1:7" ht="45" x14ac:dyDescent="0.25">
      <c r="A1370" s="2" t="s">
        <v>140</v>
      </c>
      <c r="B1370" s="2" t="s">
        <v>6</v>
      </c>
      <c r="C1370" s="2" t="s">
        <v>77</v>
      </c>
      <c r="D1370" s="2" t="s">
        <v>81</v>
      </c>
      <c r="E1370" s="3">
        <v>3080</v>
      </c>
      <c r="F1370" s="15">
        <v>1688</v>
      </c>
      <c r="G1370" s="10">
        <f t="shared" si="36"/>
        <v>1824.6445497630332</v>
      </c>
    </row>
    <row r="1371" spans="1:7" ht="45" x14ac:dyDescent="0.25">
      <c r="A1371" s="2" t="s">
        <v>143</v>
      </c>
      <c r="B1371" s="2" t="s">
        <v>6</v>
      </c>
      <c r="C1371" s="2" t="s">
        <v>77</v>
      </c>
      <c r="D1371" s="2" t="s">
        <v>81</v>
      </c>
      <c r="E1371" s="3">
        <v>2952</v>
      </c>
      <c r="F1371" s="15">
        <v>1590</v>
      </c>
      <c r="G1371" s="10">
        <f t="shared" si="36"/>
        <v>1856.6037735849056</v>
      </c>
    </row>
    <row r="1372" spans="1:7" x14ac:dyDescent="0.25">
      <c r="A1372" s="2" t="s">
        <v>5</v>
      </c>
      <c r="B1372" s="2" t="s">
        <v>82</v>
      </c>
      <c r="C1372" s="2" t="s">
        <v>83</v>
      </c>
      <c r="D1372" s="2" t="s">
        <v>84</v>
      </c>
      <c r="E1372" s="3">
        <v>1431072</v>
      </c>
      <c r="F1372" s="4"/>
    </row>
    <row r="1373" spans="1:7" x14ac:dyDescent="0.25">
      <c r="A1373" s="2" t="s">
        <v>9</v>
      </c>
      <c r="B1373" s="2" t="s">
        <v>82</v>
      </c>
      <c r="C1373" s="2" t="s">
        <v>83</v>
      </c>
      <c r="D1373" s="2" t="s">
        <v>84</v>
      </c>
      <c r="E1373" s="3">
        <v>1440230</v>
      </c>
      <c r="F1373" s="4"/>
    </row>
    <row r="1374" spans="1:7" x14ac:dyDescent="0.25">
      <c r="A1374" s="2" t="s">
        <v>10</v>
      </c>
      <c r="B1374" s="2" t="s">
        <v>82</v>
      </c>
      <c r="C1374" s="2" t="s">
        <v>83</v>
      </c>
      <c r="D1374" s="2" t="s">
        <v>84</v>
      </c>
      <c r="E1374" s="3">
        <v>1311205</v>
      </c>
      <c r="F1374" s="4"/>
    </row>
    <row r="1375" spans="1:7" x14ac:dyDescent="0.25">
      <c r="A1375" s="2" t="s">
        <v>11</v>
      </c>
      <c r="B1375" s="2" t="s">
        <v>82</v>
      </c>
      <c r="C1375" s="2" t="s">
        <v>83</v>
      </c>
      <c r="D1375" s="2" t="s">
        <v>84</v>
      </c>
      <c r="E1375" s="3">
        <v>1372068</v>
      </c>
      <c r="F1375" s="4"/>
    </row>
    <row r="1376" spans="1:7" x14ac:dyDescent="0.25">
      <c r="A1376" s="2" t="s">
        <v>12</v>
      </c>
      <c r="B1376" s="2" t="s">
        <v>82</v>
      </c>
      <c r="C1376" s="2" t="s">
        <v>83</v>
      </c>
      <c r="D1376" s="2" t="s">
        <v>84</v>
      </c>
      <c r="E1376" s="3">
        <v>1358350</v>
      </c>
      <c r="F1376" s="4"/>
    </row>
    <row r="1377" spans="1:6" x14ac:dyDescent="0.25">
      <c r="A1377" s="2" t="s">
        <v>13</v>
      </c>
      <c r="B1377" s="2" t="s">
        <v>82</v>
      </c>
      <c r="C1377" s="2" t="s">
        <v>83</v>
      </c>
      <c r="D1377" s="2" t="s">
        <v>84</v>
      </c>
      <c r="E1377" s="3">
        <v>1347483</v>
      </c>
      <c r="F1377" s="4"/>
    </row>
    <row r="1378" spans="1:6" x14ac:dyDescent="0.25">
      <c r="A1378" s="2" t="s">
        <v>14</v>
      </c>
      <c r="B1378" s="2" t="s">
        <v>82</v>
      </c>
      <c r="C1378" s="2" t="s">
        <v>83</v>
      </c>
      <c r="D1378" s="2" t="s">
        <v>84</v>
      </c>
      <c r="E1378" s="3">
        <v>1201234</v>
      </c>
      <c r="F1378" s="4"/>
    </row>
    <row r="1379" spans="1:6" x14ac:dyDescent="0.25">
      <c r="A1379" s="2" t="s">
        <v>15</v>
      </c>
      <c r="B1379" s="2" t="s">
        <v>82</v>
      </c>
      <c r="C1379" s="2" t="s">
        <v>83</v>
      </c>
      <c r="D1379" s="2" t="s">
        <v>84</v>
      </c>
      <c r="E1379" s="3">
        <v>1199910</v>
      </c>
      <c r="F1379" s="4"/>
    </row>
    <row r="1380" spans="1:6" x14ac:dyDescent="0.25">
      <c r="A1380" s="2" t="s">
        <v>16</v>
      </c>
      <c r="B1380" s="2" t="s">
        <v>82</v>
      </c>
      <c r="C1380" s="2" t="s">
        <v>83</v>
      </c>
      <c r="D1380" s="2" t="s">
        <v>84</v>
      </c>
      <c r="E1380" s="3">
        <v>1307142</v>
      </c>
      <c r="F1380" s="4"/>
    </row>
    <row r="1381" spans="1:6" x14ac:dyDescent="0.25">
      <c r="A1381" s="2" t="s">
        <v>17</v>
      </c>
      <c r="B1381" s="2" t="s">
        <v>82</v>
      </c>
      <c r="C1381" s="2" t="s">
        <v>83</v>
      </c>
      <c r="D1381" s="2" t="s">
        <v>84</v>
      </c>
      <c r="E1381" s="3">
        <v>1388121</v>
      </c>
      <c r="F1381" s="4"/>
    </row>
    <row r="1382" spans="1:6" x14ac:dyDescent="0.25">
      <c r="A1382" s="2" t="s">
        <v>18</v>
      </c>
      <c r="B1382" s="2" t="s">
        <v>82</v>
      </c>
      <c r="C1382" s="2" t="s">
        <v>83</v>
      </c>
      <c r="D1382" s="2" t="s">
        <v>84</v>
      </c>
      <c r="E1382" s="3">
        <v>1724363</v>
      </c>
      <c r="F1382" s="4"/>
    </row>
    <row r="1383" spans="1:6" x14ac:dyDescent="0.25">
      <c r="A1383" s="2" t="s">
        <v>19</v>
      </c>
      <c r="B1383" s="2" t="s">
        <v>82</v>
      </c>
      <c r="C1383" s="2" t="s">
        <v>83</v>
      </c>
      <c r="D1383" s="2" t="s">
        <v>84</v>
      </c>
      <c r="E1383" s="3">
        <v>2220180</v>
      </c>
      <c r="F1383" s="4"/>
    </row>
    <row r="1384" spans="1:6" x14ac:dyDescent="0.25">
      <c r="A1384" s="2" t="s">
        <v>20</v>
      </c>
      <c r="B1384" s="2" t="s">
        <v>82</v>
      </c>
      <c r="C1384" s="2" t="s">
        <v>83</v>
      </c>
      <c r="D1384" s="2" t="s">
        <v>84</v>
      </c>
      <c r="E1384" s="3">
        <v>2184574</v>
      </c>
      <c r="F1384" s="4"/>
    </row>
    <row r="1385" spans="1:6" x14ac:dyDescent="0.25">
      <c r="A1385" s="2" t="s">
        <v>21</v>
      </c>
      <c r="B1385" s="2" t="s">
        <v>82</v>
      </c>
      <c r="C1385" s="2" t="s">
        <v>83</v>
      </c>
      <c r="D1385" s="2" t="s">
        <v>84</v>
      </c>
      <c r="E1385" s="3">
        <v>2476193</v>
      </c>
      <c r="F1385" s="4"/>
    </row>
    <row r="1386" spans="1:6" x14ac:dyDescent="0.25">
      <c r="A1386" s="2" t="s">
        <v>22</v>
      </c>
      <c r="B1386" s="2" t="s">
        <v>82</v>
      </c>
      <c r="C1386" s="2" t="s">
        <v>83</v>
      </c>
      <c r="D1386" s="2" t="s">
        <v>84</v>
      </c>
      <c r="E1386" s="3">
        <v>2764936</v>
      </c>
      <c r="F1386" s="4"/>
    </row>
    <row r="1387" spans="1:6" x14ac:dyDescent="0.25">
      <c r="A1387" s="2" t="s">
        <v>23</v>
      </c>
      <c r="B1387" s="2" t="s">
        <v>82</v>
      </c>
      <c r="C1387" s="2" t="s">
        <v>83</v>
      </c>
      <c r="D1387" s="2" t="s">
        <v>84</v>
      </c>
      <c r="E1387" s="3">
        <v>2459966</v>
      </c>
      <c r="F1387" s="4"/>
    </row>
    <row r="1388" spans="1:6" x14ac:dyDescent="0.25">
      <c r="A1388" s="2" t="s">
        <v>24</v>
      </c>
      <c r="B1388" s="2" t="s">
        <v>82</v>
      </c>
      <c r="C1388" s="2" t="s">
        <v>83</v>
      </c>
      <c r="D1388" s="2" t="s">
        <v>84</v>
      </c>
      <c r="E1388" s="3">
        <v>2101351</v>
      </c>
      <c r="F1388" s="4"/>
    </row>
    <row r="1389" spans="1:6" x14ac:dyDescent="0.25">
      <c r="A1389" s="2" t="s">
        <v>25</v>
      </c>
      <c r="B1389" s="2" t="s">
        <v>82</v>
      </c>
      <c r="C1389" s="2" t="s">
        <v>83</v>
      </c>
      <c r="D1389" s="2" t="s">
        <v>84</v>
      </c>
      <c r="E1389" s="3">
        <v>2701925</v>
      </c>
      <c r="F1389" s="4"/>
    </row>
    <row r="1390" spans="1:6" x14ac:dyDescent="0.25">
      <c r="A1390" s="2" t="s">
        <v>26</v>
      </c>
      <c r="B1390" s="2" t="s">
        <v>82</v>
      </c>
      <c r="C1390" s="2" t="s">
        <v>83</v>
      </c>
      <c r="D1390" s="2" t="s">
        <v>84</v>
      </c>
      <c r="E1390" s="3">
        <v>2807475</v>
      </c>
      <c r="F1390" s="4"/>
    </row>
    <row r="1391" spans="1:6" x14ac:dyDescent="0.25">
      <c r="A1391" s="2" t="s">
        <v>130</v>
      </c>
      <c r="B1391" s="2" t="s">
        <v>82</v>
      </c>
      <c r="C1391" s="2" t="s">
        <v>83</v>
      </c>
      <c r="D1391" s="2" t="s">
        <v>84</v>
      </c>
      <c r="E1391" s="3">
        <v>2179128</v>
      </c>
      <c r="F1391" s="4"/>
    </row>
    <row r="1392" spans="1:6" x14ac:dyDescent="0.25">
      <c r="A1392" s="2" t="s">
        <v>131</v>
      </c>
      <c r="B1392" s="2" t="s">
        <v>82</v>
      </c>
      <c r="C1392" s="2" t="s">
        <v>83</v>
      </c>
      <c r="D1392" s="2" t="s">
        <v>84</v>
      </c>
      <c r="E1392" s="3">
        <v>2244347</v>
      </c>
      <c r="F1392" s="4"/>
    </row>
    <row r="1393" spans="1:6" x14ac:dyDescent="0.25">
      <c r="A1393" s="2" t="s">
        <v>132</v>
      </c>
      <c r="B1393" s="2" t="s">
        <v>82</v>
      </c>
      <c r="C1393" s="2" t="s">
        <v>83</v>
      </c>
      <c r="D1393" s="2" t="s">
        <v>84</v>
      </c>
      <c r="E1393" s="3">
        <v>2203957</v>
      </c>
      <c r="F1393" s="4"/>
    </row>
    <row r="1394" spans="1:6" x14ac:dyDescent="0.25">
      <c r="A1394" s="2" t="s">
        <v>133</v>
      </c>
      <c r="B1394" s="2" t="s">
        <v>82</v>
      </c>
      <c r="C1394" s="2" t="s">
        <v>83</v>
      </c>
      <c r="D1394" s="2" t="s">
        <v>84</v>
      </c>
      <c r="E1394" s="3">
        <v>2366459</v>
      </c>
      <c r="F1394" s="4"/>
    </row>
    <row r="1395" spans="1:6" x14ac:dyDescent="0.25">
      <c r="A1395" s="2" t="s">
        <v>135</v>
      </c>
      <c r="B1395" s="2" t="s">
        <v>82</v>
      </c>
      <c r="C1395" s="2" t="s">
        <v>83</v>
      </c>
      <c r="D1395" s="2" t="s">
        <v>84</v>
      </c>
      <c r="E1395" s="3">
        <v>2762114</v>
      </c>
      <c r="F1395" s="4"/>
    </row>
    <row r="1396" spans="1:6" x14ac:dyDescent="0.25">
      <c r="A1396" s="2" t="s">
        <v>136</v>
      </c>
      <c r="B1396" s="2" t="s">
        <v>82</v>
      </c>
      <c r="C1396" s="2" t="s">
        <v>83</v>
      </c>
      <c r="D1396" s="2" t="s">
        <v>84</v>
      </c>
      <c r="E1396" s="3">
        <v>3195461</v>
      </c>
      <c r="F1396" s="4"/>
    </row>
    <row r="1397" spans="1:6" x14ac:dyDescent="0.25">
      <c r="A1397" s="2" t="s">
        <v>137</v>
      </c>
      <c r="B1397" s="2" t="s">
        <v>82</v>
      </c>
      <c r="C1397" s="2" t="s">
        <v>83</v>
      </c>
      <c r="D1397" s="2" t="s">
        <v>84</v>
      </c>
      <c r="E1397" s="3">
        <v>3305125</v>
      </c>
      <c r="F1397" s="4"/>
    </row>
    <row r="1398" spans="1:6" x14ac:dyDescent="0.25">
      <c r="A1398" s="2" t="s">
        <v>140</v>
      </c>
      <c r="B1398" s="2" t="s">
        <v>82</v>
      </c>
      <c r="C1398" s="2" t="s">
        <v>83</v>
      </c>
      <c r="D1398" s="2" t="s">
        <v>84</v>
      </c>
      <c r="E1398" s="3">
        <v>3422747</v>
      </c>
      <c r="F1398" s="4"/>
    </row>
    <row r="1399" spans="1:6" x14ac:dyDescent="0.25">
      <c r="A1399" s="2" t="s">
        <v>143</v>
      </c>
      <c r="B1399" s="2" t="s">
        <v>82</v>
      </c>
      <c r="C1399" s="2" t="s">
        <v>83</v>
      </c>
      <c r="D1399" s="2" t="s">
        <v>84</v>
      </c>
      <c r="E1399" s="3">
        <v>3307778</v>
      </c>
      <c r="F1399" s="4"/>
    </row>
    <row r="1400" spans="1:6" x14ac:dyDescent="0.25">
      <c r="A1400" s="2" t="s">
        <v>5</v>
      </c>
      <c r="B1400" s="2" t="s">
        <v>82</v>
      </c>
      <c r="C1400" s="2" t="s">
        <v>83</v>
      </c>
      <c r="D1400" s="2" t="s">
        <v>85</v>
      </c>
      <c r="E1400" s="3">
        <v>2207516</v>
      </c>
      <c r="F1400" s="4"/>
    </row>
    <row r="1401" spans="1:6" x14ac:dyDescent="0.25">
      <c r="A1401" s="2" t="s">
        <v>9</v>
      </c>
      <c r="B1401" s="2" t="s">
        <v>82</v>
      </c>
      <c r="C1401" s="2" t="s">
        <v>83</v>
      </c>
      <c r="D1401" s="2" t="s">
        <v>85</v>
      </c>
      <c r="E1401" s="3">
        <v>2207402</v>
      </c>
      <c r="F1401" s="4"/>
    </row>
    <row r="1402" spans="1:6" x14ac:dyDescent="0.25">
      <c r="A1402" s="2" t="s">
        <v>10</v>
      </c>
      <c r="B1402" s="2" t="s">
        <v>82</v>
      </c>
      <c r="C1402" s="2" t="s">
        <v>83</v>
      </c>
      <c r="D1402" s="2" t="s">
        <v>85</v>
      </c>
      <c r="E1402" s="3">
        <v>2113202</v>
      </c>
      <c r="F1402" s="4"/>
    </row>
    <row r="1403" spans="1:6" x14ac:dyDescent="0.25">
      <c r="A1403" s="2" t="s">
        <v>11</v>
      </c>
      <c r="B1403" s="2" t="s">
        <v>82</v>
      </c>
      <c r="C1403" s="2" t="s">
        <v>83</v>
      </c>
      <c r="D1403" s="2" t="s">
        <v>85</v>
      </c>
      <c r="E1403" s="3">
        <v>2299397</v>
      </c>
      <c r="F1403" s="4"/>
    </row>
    <row r="1404" spans="1:6" x14ac:dyDescent="0.25">
      <c r="A1404" s="2" t="s">
        <v>12</v>
      </c>
      <c r="B1404" s="2" t="s">
        <v>82</v>
      </c>
      <c r="C1404" s="2" t="s">
        <v>83</v>
      </c>
      <c r="D1404" s="2" t="s">
        <v>85</v>
      </c>
      <c r="E1404" s="3">
        <v>2228311</v>
      </c>
      <c r="F1404" s="4"/>
    </row>
    <row r="1405" spans="1:6" x14ac:dyDescent="0.25">
      <c r="A1405" s="2" t="s">
        <v>13</v>
      </c>
      <c r="B1405" s="2" t="s">
        <v>82</v>
      </c>
      <c r="C1405" s="2" t="s">
        <v>83</v>
      </c>
      <c r="D1405" s="2" t="s">
        <v>85</v>
      </c>
      <c r="E1405" s="3">
        <v>2232270</v>
      </c>
      <c r="F1405" s="4"/>
    </row>
    <row r="1406" spans="1:6" x14ac:dyDescent="0.25">
      <c r="A1406" s="2" t="s">
        <v>14</v>
      </c>
      <c r="B1406" s="2" t="s">
        <v>82</v>
      </c>
      <c r="C1406" s="2" t="s">
        <v>83</v>
      </c>
      <c r="D1406" s="2" t="s">
        <v>85</v>
      </c>
      <c r="E1406" s="3">
        <v>2204599</v>
      </c>
      <c r="F1406" s="4"/>
    </row>
    <row r="1407" spans="1:6" x14ac:dyDescent="0.25">
      <c r="A1407" s="2" t="s">
        <v>15</v>
      </c>
      <c r="B1407" s="2" t="s">
        <v>82</v>
      </c>
      <c r="C1407" s="2" t="s">
        <v>83</v>
      </c>
      <c r="D1407" s="2" t="s">
        <v>85</v>
      </c>
      <c r="E1407" s="3">
        <v>1915624</v>
      </c>
      <c r="F1407" s="4"/>
    </row>
    <row r="1408" spans="1:6" x14ac:dyDescent="0.25">
      <c r="A1408" s="2" t="s">
        <v>16</v>
      </c>
      <c r="B1408" s="2" t="s">
        <v>82</v>
      </c>
      <c r="C1408" s="2" t="s">
        <v>83</v>
      </c>
      <c r="D1408" s="2" t="s">
        <v>85</v>
      </c>
      <c r="E1408" s="3">
        <v>2297560</v>
      </c>
      <c r="F1408" s="4"/>
    </row>
    <row r="1409" spans="1:8" x14ac:dyDescent="0.25">
      <c r="A1409" s="2" t="s">
        <v>17</v>
      </c>
      <c r="B1409" s="2" t="s">
        <v>82</v>
      </c>
      <c r="C1409" s="2" t="s">
        <v>83</v>
      </c>
      <c r="D1409" s="2" t="s">
        <v>85</v>
      </c>
      <c r="E1409" s="3">
        <v>2420947</v>
      </c>
      <c r="F1409" s="4"/>
    </row>
    <row r="1410" spans="1:8" x14ac:dyDescent="0.25">
      <c r="A1410" s="2" t="s">
        <v>18</v>
      </c>
      <c r="B1410" s="2" t="s">
        <v>82</v>
      </c>
      <c r="C1410" s="2" t="s">
        <v>83</v>
      </c>
      <c r="D1410" s="2" t="s">
        <v>85</v>
      </c>
      <c r="E1410" s="3">
        <v>2459993</v>
      </c>
      <c r="F1410" s="4"/>
    </row>
    <row r="1411" spans="1:8" x14ac:dyDescent="0.25">
      <c r="A1411" s="2" t="s">
        <v>19</v>
      </c>
      <c r="B1411" s="2" t="s">
        <v>82</v>
      </c>
      <c r="C1411" s="2" t="s">
        <v>83</v>
      </c>
      <c r="D1411" s="2" t="s">
        <v>85</v>
      </c>
      <c r="E1411" s="3">
        <v>2098600</v>
      </c>
      <c r="F1411" s="4"/>
    </row>
    <row r="1412" spans="1:8" x14ac:dyDescent="0.25">
      <c r="A1412" s="2" t="s">
        <v>20</v>
      </c>
      <c r="B1412" s="2" t="s">
        <v>82</v>
      </c>
      <c r="C1412" s="2" t="s">
        <v>83</v>
      </c>
      <c r="D1412" s="2" t="s">
        <v>85</v>
      </c>
      <c r="E1412" s="3">
        <v>2279053</v>
      </c>
      <c r="F1412" s="4"/>
    </row>
    <row r="1413" spans="1:8" x14ac:dyDescent="0.25">
      <c r="A1413" s="2" t="s">
        <v>21</v>
      </c>
      <c r="B1413" s="2" t="s">
        <v>82</v>
      </c>
      <c r="C1413" s="2" t="s">
        <v>83</v>
      </c>
      <c r="D1413" s="2" t="s">
        <v>85</v>
      </c>
      <c r="E1413" s="3">
        <v>2535922</v>
      </c>
      <c r="F1413" s="4"/>
    </row>
    <row r="1414" spans="1:8" x14ac:dyDescent="0.25">
      <c r="A1414" s="2" t="s">
        <v>22</v>
      </c>
      <c r="B1414" s="2" t="s">
        <v>82</v>
      </c>
      <c r="C1414" s="2" t="s">
        <v>83</v>
      </c>
      <c r="D1414" s="2" t="s">
        <v>85</v>
      </c>
      <c r="E1414" s="3">
        <v>2624354</v>
      </c>
      <c r="F1414" s="4"/>
    </row>
    <row r="1415" spans="1:8" x14ac:dyDescent="0.25">
      <c r="A1415" s="2" t="s">
        <v>23</v>
      </c>
      <c r="B1415" s="2" t="s">
        <v>82</v>
      </c>
      <c r="C1415" s="2" t="s">
        <v>83</v>
      </c>
      <c r="D1415" s="2" t="s">
        <v>85</v>
      </c>
      <c r="E1415" s="3">
        <v>2148512</v>
      </c>
      <c r="F1415" s="4"/>
      <c r="H1415" s="8"/>
    </row>
    <row r="1416" spans="1:8" x14ac:dyDescent="0.25">
      <c r="A1416" s="2" t="s">
        <v>24</v>
      </c>
      <c r="B1416" s="2" t="s">
        <v>82</v>
      </c>
      <c r="C1416" s="2" t="s">
        <v>83</v>
      </c>
      <c r="D1416" s="2" t="s">
        <v>85</v>
      </c>
      <c r="E1416" s="3">
        <v>2086286</v>
      </c>
      <c r="F1416" s="4"/>
    </row>
    <row r="1417" spans="1:8" x14ac:dyDescent="0.25">
      <c r="A1417" s="2" t="s">
        <v>25</v>
      </c>
      <c r="B1417" s="2" t="s">
        <v>82</v>
      </c>
      <c r="C1417" s="2" t="s">
        <v>83</v>
      </c>
      <c r="D1417" s="2" t="s">
        <v>85</v>
      </c>
      <c r="E1417" s="3">
        <v>2038778</v>
      </c>
      <c r="F1417" s="4"/>
    </row>
    <row r="1418" spans="1:8" x14ac:dyDescent="0.25">
      <c r="A1418" s="2" t="s">
        <v>26</v>
      </c>
      <c r="B1418" s="2" t="s">
        <v>82</v>
      </c>
      <c r="C1418" s="2" t="s">
        <v>83</v>
      </c>
      <c r="D1418" s="2" t="s">
        <v>85</v>
      </c>
      <c r="E1418" s="3">
        <v>1904716</v>
      </c>
      <c r="F1418" s="4"/>
    </row>
    <row r="1419" spans="1:8" x14ac:dyDescent="0.25">
      <c r="A1419" s="2" t="s">
        <v>130</v>
      </c>
      <c r="B1419" s="2" t="s">
        <v>82</v>
      </c>
      <c r="C1419" s="2" t="s">
        <v>83</v>
      </c>
      <c r="D1419" s="2" t="s">
        <v>85</v>
      </c>
      <c r="E1419" s="3">
        <v>1998922</v>
      </c>
      <c r="F1419" s="4"/>
    </row>
    <row r="1420" spans="1:8" x14ac:dyDescent="0.25">
      <c r="A1420" s="2" t="s">
        <v>131</v>
      </c>
      <c r="B1420" s="2" t="s">
        <v>82</v>
      </c>
      <c r="C1420" s="2" t="s">
        <v>83</v>
      </c>
      <c r="D1420" s="2" t="s">
        <v>85</v>
      </c>
      <c r="E1420" s="3">
        <v>1734714</v>
      </c>
      <c r="F1420" s="4"/>
    </row>
    <row r="1421" spans="1:8" x14ac:dyDescent="0.25">
      <c r="A1421" s="2" t="s">
        <v>132</v>
      </c>
      <c r="B1421" s="2" t="s">
        <v>82</v>
      </c>
      <c r="C1421" s="2" t="s">
        <v>83</v>
      </c>
      <c r="D1421" s="2" t="s">
        <v>85</v>
      </c>
      <c r="E1421" s="3">
        <v>1737027</v>
      </c>
      <c r="F1421" s="4"/>
    </row>
    <row r="1422" spans="1:8" x14ac:dyDescent="0.25">
      <c r="A1422" s="2" t="s">
        <v>133</v>
      </c>
      <c r="B1422" s="2" t="s">
        <v>82</v>
      </c>
      <c r="C1422" s="2" t="s">
        <v>83</v>
      </c>
      <c r="D1422" s="2" t="s">
        <v>85</v>
      </c>
      <c r="E1422" s="3">
        <v>1654997</v>
      </c>
      <c r="F1422" s="4"/>
    </row>
    <row r="1423" spans="1:8" x14ac:dyDescent="0.25">
      <c r="A1423" s="2" t="s">
        <v>135</v>
      </c>
      <c r="B1423" s="2" t="s">
        <v>82</v>
      </c>
      <c r="C1423" s="2" t="s">
        <v>83</v>
      </c>
      <c r="D1423" s="2" t="s">
        <v>85</v>
      </c>
      <c r="E1423" s="3">
        <v>1344608</v>
      </c>
      <c r="F1423" s="4"/>
    </row>
    <row r="1424" spans="1:8" x14ac:dyDescent="0.25">
      <c r="A1424" s="2" t="s">
        <v>136</v>
      </c>
      <c r="B1424" s="2" t="s">
        <v>82</v>
      </c>
      <c r="C1424" s="2" t="s">
        <v>83</v>
      </c>
      <c r="D1424" s="2" t="s">
        <v>85</v>
      </c>
      <c r="E1424" s="3">
        <v>1680710</v>
      </c>
      <c r="F1424" s="4"/>
    </row>
    <row r="1425" spans="1:6" x14ac:dyDescent="0.25">
      <c r="A1425" s="2" t="s">
        <v>137</v>
      </c>
      <c r="B1425" s="2" t="s">
        <v>82</v>
      </c>
      <c r="C1425" s="2" t="s">
        <v>83</v>
      </c>
      <c r="D1425" s="2" t="s">
        <v>85</v>
      </c>
      <c r="E1425" s="3">
        <v>1750401</v>
      </c>
      <c r="F1425" s="4"/>
    </row>
    <row r="1426" spans="1:6" x14ac:dyDescent="0.25">
      <c r="A1426" s="2" t="s">
        <v>140</v>
      </c>
      <c r="B1426" s="2" t="s">
        <v>82</v>
      </c>
      <c r="C1426" s="2" t="s">
        <v>83</v>
      </c>
      <c r="D1426" s="2" t="s">
        <v>85</v>
      </c>
      <c r="E1426" s="3">
        <v>1676535</v>
      </c>
      <c r="F1426" s="4"/>
    </row>
    <row r="1427" spans="1:6" x14ac:dyDescent="0.25">
      <c r="A1427" s="2" t="s">
        <v>143</v>
      </c>
      <c r="B1427" s="2" t="s">
        <v>82</v>
      </c>
      <c r="C1427" s="2" t="s">
        <v>83</v>
      </c>
      <c r="D1427" s="2" t="s">
        <v>85</v>
      </c>
      <c r="E1427" s="3">
        <v>1671487</v>
      </c>
      <c r="F1427" s="4"/>
    </row>
    <row r="1428" spans="1:6" x14ac:dyDescent="0.25">
      <c r="A1428" s="2" t="s">
        <v>5</v>
      </c>
      <c r="B1428" s="2" t="s">
        <v>82</v>
      </c>
      <c r="C1428" s="2" t="s">
        <v>83</v>
      </c>
      <c r="D1428" s="2" t="s">
        <v>86</v>
      </c>
      <c r="E1428" s="3">
        <v>2017997</v>
      </c>
      <c r="F1428" s="4"/>
    </row>
    <row r="1429" spans="1:6" x14ac:dyDescent="0.25">
      <c r="A1429" s="2" t="s">
        <v>9</v>
      </c>
      <c r="B1429" s="2" t="s">
        <v>82</v>
      </c>
      <c r="C1429" s="2" t="s">
        <v>83</v>
      </c>
      <c r="D1429" s="2" t="s">
        <v>86</v>
      </c>
      <c r="E1429" s="3">
        <v>2038177</v>
      </c>
      <c r="F1429" s="4"/>
    </row>
    <row r="1430" spans="1:6" x14ac:dyDescent="0.25">
      <c r="A1430" s="2" t="s">
        <v>10</v>
      </c>
      <c r="B1430" s="2" t="s">
        <v>82</v>
      </c>
      <c r="C1430" s="2" t="s">
        <v>83</v>
      </c>
      <c r="D1430" s="2" t="s">
        <v>86</v>
      </c>
      <c r="E1430" s="3">
        <v>2074061</v>
      </c>
      <c r="F1430" s="4"/>
    </row>
    <row r="1431" spans="1:6" x14ac:dyDescent="0.25">
      <c r="A1431" s="2" t="s">
        <v>11</v>
      </c>
      <c r="B1431" s="2" t="s">
        <v>82</v>
      </c>
      <c r="C1431" s="2" t="s">
        <v>83</v>
      </c>
      <c r="D1431" s="2" t="s">
        <v>86</v>
      </c>
      <c r="E1431" s="3">
        <v>2103550</v>
      </c>
      <c r="F1431" s="4"/>
    </row>
    <row r="1432" spans="1:6" x14ac:dyDescent="0.25">
      <c r="A1432" s="2" t="s">
        <v>12</v>
      </c>
      <c r="B1432" s="2" t="s">
        <v>82</v>
      </c>
      <c r="C1432" s="2" t="s">
        <v>83</v>
      </c>
      <c r="D1432" s="2" t="s">
        <v>86</v>
      </c>
      <c r="E1432" s="3">
        <v>1936621</v>
      </c>
      <c r="F1432" s="4"/>
    </row>
    <row r="1433" spans="1:6" x14ac:dyDescent="0.25">
      <c r="A1433" s="2" t="s">
        <v>13</v>
      </c>
      <c r="B1433" s="2" t="s">
        <v>82</v>
      </c>
      <c r="C1433" s="2" t="s">
        <v>83</v>
      </c>
      <c r="D1433" s="2" t="s">
        <v>86</v>
      </c>
      <c r="E1433" s="3">
        <v>1988310</v>
      </c>
      <c r="F1433" s="4"/>
    </row>
    <row r="1434" spans="1:6" x14ac:dyDescent="0.25">
      <c r="A1434" s="2" t="s">
        <v>14</v>
      </c>
      <c r="B1434" s="2" t="s">
        <v>82</v>
      </c>
      <c r="C1434" s="2" t="s">
        <v>83</v>
      </c>
      <c r="D1434" s="2" t="s">
        <v>86</v>
      </c>
      <c r="E1434" s="3">
        <v>2051428</v>
      </c>
      <c r="F1434" s="4"/>
    </row>
    <row r="1435" spans="1:6" x14ac:dyDescent="0.25">
      <c r="A1435" s="2" t="s">
        <v>15</v>
      </c>
      <c r="B1435" s="2" t="s">
        <v>82</v>
      </c>
      <c r="C1435" s="2" t="s">
        <v>83</v>
      </c>
      <c r="D1435" s="2" t="s">
        <v>86</v>
      </c>
      <c r="E1435" s="3">
        <v>1850602</v>
      </c>
      <c r="F1435" s="4"/>
    </row>
    <row r="1436" spans="1:6" x14ac:dyDescent="0.25">
      <c r="A1436" s="2" t="s">
        <v>16</v>
      </c>
      <c r="B1436" s="2" t="s">
        <v>82</v>
      </c>
      <c r="C1436" s="2" t="s">
        <v>83</v>
      </c>
      <c r="D1436" s="2" t="s">
        <v>86</v>
      </c>
      <c r="E1436" s="3">
        <v>2107139</v>
      </c>
      <c r="F1436" s="4"/>
    </row>
    <row r="1437" spans="1:6" x14ac:dyDescent="0.25">
      <c r="A1437" s="2" t="s">
        <v>17</v>
      </c>
      <c r="B1437" s="2" t="s">
        <v>82</v>
      </c>
      <c r="C1437" s="2" t="s">
        <v>83</v>
      </c>
      <c r="D1437" s="2" t="s">
        <v>86</v>
      </c>
      <c r="E1437" s="3">
        <v>2135407</v>
      </c>
      <c r="F1437" s="4"/>
    </row>
    <row r="1438" spans="1:6" x14ac:dyDescent="0.25">
      <c r="A1438" s="2" t="s">
        <v>18</v>
      </c>
      <c r="B1438" s="2" t="s">
        <v>82</v>
      </c>
      <c r="C1438" s="2" t="s">
        <v>83</v>
      </c>
      <c r="D1438" s="2" t="s">
        <v>86</v>
      </c>
      <c r="E1438" s="3">
        <v>1802745</v>
      </c>
      <c r="F1438" s="4"/>
    </row>
    <row r="1439" spans="1:6" x14ac:dyDescent="0.25">
      <c r="A1439" s="2" t="s">
        <v>19</v>
      </c>
      <c r="B1439" s="2" t="s">
        <v>82</v>
      </c>
      <c r="C1439" s="2" t="s">
        <v>83</v>
      </c>
      <c r="D1439" s="2" t="s">
        <v>86</v>
      </c>
      <c r="E1439" s="3">
        <v>2464140</v>
      </c>
      <c r="F1439" s="4"/>
    </row>
    <row r="1440" spans="1:6" x14ac:dyDescent="0.25">
      <c r="A1440" s="2" t="s">
        <v>20</v>
      </c>
      <c r="B1440" s="2" t="s">
        <v>82</v>
      </c>
      <c r="C1440" s="2" t="s">
        <v>83</v>
      </c>
      <c r="D1440" s="2" t="s">
        <v>86</v>
      </c>
      <c r="E1440" s="3">
        <v>2934598</v>
      </c>
      <c r="F1440" s="4"/>
    </row>
    <row r="1441" spans="1:6" x14ac:dyDescent="0.25">
      <c r="A1441" s="2" t="s">
        <v>21</v>
      </c>
      <c r="B1441" s="2" t="s">
        <v>82</v>
      </c>
      <c r="C1441" s="2" t="s">
        <v>83</v>
      </c>
      <c r="D1441" s="2" t="s">
        <v>86</v>
      </c>
      <c r="E1441" s="3">
        <v>3354055</v>
      </c>
      <c r="F1441" s="4"/>
    </row>
    <row r="1442" spans="1:6" x14ac:dyDescent="0.25">
      <c r="A1442" s="2" t="s">
        <v>22</v>
      </c>
      <c r="B1442" s="2" t="s">
        <v>82</v>
      </c>
      <c r="C1442" s="2" t="s">
        <v>83</v>
      </c>
      <c r="D1442" s="2" t="s">
        <v>86</v>
      </c>
      <c r="E1442" s="3">
        <v>3660315</v>
      </c>
      <c r="F1442" s="4"/>
    </row>
    <row r="1443" spans="1:6" x14ac:dyDescent="0.25">
      <c r="A1443" s="2" t="s">
        <v>23</v>
      </c>
      <c r="B1443" s="2" t="s">
        <v>82</v>
      </c>
      <c r="C1443" s="2" t="s">
        <v>83</v>
      </c>
      <c r="D1443" s="2" t="s">
        <v>86</v>
      </c>
      <c r="E1443" s="3">
        <v>3744502</v>
      </c>
      <c r="F1443" s="4"/>
    </row>
    <row r="1444" spans="1:6" x14ac:dyDescent="0.25">
      <c r="A1444" s="2" t="s">
        <v>24</v>
      </c>
      <c r="B1444" s="2" t="s">
        <v>82</v>
      </c>
      <c r="C1444" s="2" t="s">
        <v>83</v>
      </c>
      <c r="D1444" s="2" t="s">
        <v>86</v>
      </c>
      <c r="E1444" s="3">
        <v>2812891</v>
      </c>
      <c r="F1444" s="4"/>
    </row>
    <row r="1445" spans="1:6" x14ac:dyDescent="0.25">
      <c r="A1445" s="2" t="s">
        <v>25</v>
      </c>
      <c r="B1445" s="2" t="s">
        <v>82</v>
      </c>
      <c r="C1445" s="2" t="s">
        <v>83</v>
      </c>
      <c r="D1445" s="2" t="s">
        <v>86</v>
      </c>
      <c r="E1445" s="3">
        <v>2784821</v>
      </c>
      <c r="F1445" s="4"/>
    </row>
    <row r="1446" spans="1:6" x14ac:dyDescent="0.25">
      <c r="A1446" s="2" t="s">
        <v>26</v>
      </c>
      <c r="B1446" s="2" t="s">
        <v>82</v>
      </c>
      <c r="C1446" s="2" t="s">
        <v>83</v>
      </c>
      <c r="D1446" s="2" t="s">
        <v>86</v>
      </c>
      <c r="E1446" s="3">
        <v>2677914</v>
      </c>
      <c r="F1446" s="4"/>
    </row>
    <row r="1447" spans="1:6" x14ac:dyDescent="0.25">
      <c r="A1447" s="2" t="s">
        <v>130</v>
      </c>
      <c r="B1447" s="2" t="s">
        <v>82</v>
      </c>
      <c r="C1447" s="2" t="s">
        <v>83</v>
      </c>
      <c r="D1447" s="2" t="s">
        <v>86</v>
      </c>
      <c r="E1447" s="3">
        <v>3546987</v>
      </c>
      <c r="F1447" s="4"/>
    </row>
    <row r="1448" spans="1:6" x14ac:dyDescent="0.25">
      <c r="A1448" s="2" t="s">
        <v>131</v>
      </c>
      <c r="B1448" s="2" t="s">
        <v>82</v>
      </c>
      <c r="C1448" s="2" t="s">
        <v>83</v>
      </c>
      <c r="D1448" s="2" t="s">
        <v>86</v>
      </c>
      <c r="E1448" s="3">
        <v>3247850</v>
      </c>
      <c r="F1448" s="4"/>
    </row>
    <row r="1449" spans="1:6" x14ac:dyDescent="0.25">
      <c r="A1449" s="2" t="s">
        <v>132</v>
      </c>
      <c r="B1449" s="2" t="s">
        <v>82</v>
      </c>
      <c r="C1449" s="2" t="s">
        <v>83</v>
      </c>
      <c r="D1449" s="2" t="s">
        <v>86</v>
      </c>
      <c r="E1449" s="3">
        <v>3024753</v>
      </c>
      <c r="F1449" s="4"/>
    </row>
    <row r="1450" spans="1:6" x14ac:dyDescent="0.25">
      <c r="A1450" s="2" t="s">
        <v>133</v>
      </c>
      <c r="B1450" s="2" t="s">
        <v>82</v>
      </c>
      <c r="C1450" s="2" t="s">
        <v>83</v>
      </c>
      <c r="D1450" s="2" t="s">
        <v>86</v>
      </c>
      <c r="E1450" s="3">
        <v>3004349</v>
      </c>
      <c r="F1450" s="4"/>
    </row>
    <row r="1451" spans="1:6" x14ac:dyDescent="0.25">
      <c r="A1451" s="2" t="s">
        <v>135</v>
      </c>
      <c r="B1451" s="2" t="s">
        <v>82</v>
      </c>
      <c r="C1451" s="2" t="s">
        <v>83</v>
      </c>
      <c r="D1451" s="2" t="s">
        <v>86</v>
      </c>
      <c r="E1451" s="3">
        <v>3089315</v>
      </c>
      <c r="F1451" s="4"/>
    </row>
    <row r="1452" spans="1:6" x14ac:dyDescent="0.25">
      <c r="A1452" s="2" t="s">
        <v>136</v>
      </c>
      <c r="B1452" s="2" t="s">
        <v>82</v>
      </c>
      <c r="C1452" s="2" t="s">
        <v>83</v>
      </c>
      <c r="D1452" s="2" t="s">
        <v>86</v>
      </c>
      <c r="E1452" s="3">
        <v>2592996</v>
      </c>
      <c r="F1452" s="4"/>
    </row>
    <row r="1453" spans="1:6" x14ac:dyDescent="0.25">
      <c r="A1453" s="2" t="s">
        <v>137</v>
      </c>
      <c r="B1453" s="2" t="s">
        <v>82</v>
      </c>
      <c r="C1453" s="2" t="s">
        <v>83</v>
      </c>
      <c r="D1453" s="2" t="s">
        <v>86</v>
      </c>
      <c r="E1453" s="3">
        <v>2131456</v>
      </c>
      <c r="F1453" s="4"/>
    </row>
    <row r="1454" spans="1:6" x14ac:dyDescent="0.25">
      <c r="A1454" s="2" t="s">
        <v>140</v>
      </c>
      <c r="B1454" s="2" t="s">
        <v>82</v>
      </c>
      <c r="C1454" s="2" t="s">
        <v>83</v>
      </c>
      <c r="D1454" s="2" t="s">
        <v>86</v>
      </c>
      <c r="E1454" s="3">
        <v>2209330</v>
      </c>
      <c r="F1454" s="4"/>
    </row>
    <row r="1455" spans="1:6" x14ac:dyDescent="0.25">
      <c r="A1455" s="2" t="s">
        <v>143</v>
      </c>
      <c r="B1455" s="2" t="s">
        <v>82</v>
      </c>
      <c r="C1455" s="2" t="s">
        <v>83</v>
      </c>
      <c r="D1455" s="2" t="s">
        <v>86</v>
      </c>
      <c r="E1455" s="3">
        <v>2311261</v>
      </c>
      <c r="F1455" s="4"/>
    </row>
    <row r="1456" spans="1:6" x14ac:dyDescent="0.25">
      <c r="A1456" s="2" t="s">
        <v>5</v>
      </c>
      <c r="B1456" s="2" t="s">
        <v>82</v>
      </c>
      <c r="C1456" s="2" t="s">
        <v>83</v>
      </c>
      <c r="D1456" s="2" t="s">
        <v>87</v>
      </c>
      <c r="E1456" s="3">
        <v>1132656</v>
      </c>
      <c r="F1456" s="4"/>
    </row>
    <row r="1457" spans="1:6" x14ac:dyDescent="0.25">
      <c r="A1457" s="2" t="s">
        <v>9</v>
      </c>
      <c r="B1457" s="2" t="s">
        <v>82</v>
      </c>
      <c r="C1457" s="2" t="s">
        <v>83</v>
      </c>
      <c r="D1457" s="2" t="s">
        <v>87</v>
      </c>
      <c r="E1457" s="3">
        <v>1161236</v>
      </c>
      <c r="F1457" s="4"/>
    </row>
    <row r="1458" spans="1:6" x14ac:dyDescent="0.25">
      <c r="A1458" s="2" t="s">
        <v>10</v>
      </c>
      <c r="B1458" s="2" t="s">
        <v>82</v>
      </c>
      <c r="C1458" s="2" t="s">
        <v>83</v>
      </c>
      <c r="D1458" s="2" t="s">
        <v>87</v>
      </c>
      <c r="E1458" s="3">
        <v>1180521</v>
      </c>
      <c r="F1458" s="4"/>
    </row>
    <row r="1459" spans="1:6" x14ac:dyDescent="0.25">
      <c r="A1459" s="2" t="s">
        <v>11</v>
      </c>
      <c r="B1459" s="2" t="s">
        <v>82</v>
      </c>
      <c r="C1459" s="2" t="s">
        <v>83</v>
      </c>
      <c r="D1459" s="2" t="s">
        <v>87</v>
      </c>
      <c r="E1459" s="3">
        <v>1205123</v>
      </c>
      <c r="F1459" s="4"/>
    </row>
    <row r="1460" spans="1:6" x14ac:dyDescent="0.25">
      <c r="A1460" s="2" t="s">
        <v>12</v>
      </c>
      <c r="B1460" s="2" t="s">
        <v>82</v>
      </c>
      <c r="C1460" s="2" t="s">
        <v>83</v>
      </c>
      <c r="D1460" s="2" t="s">
        <v>87</v>
      </c>
      <c r="E1460" s="3">
        <v>1224741</v>
      </c>
      <c r="F1460" s="4"/>
    </row>
    <row r="1461" spans="1:6" x14ac:dyDescent="0.25">
      <c r="A1461" s="2" t="s">
        <v>13</v>
      </c>
      <c r="B1461" s="2" t="s">
        <v>82</v>
      </c>
      <c r="C1461" s="2" t="s">
        <v>83</v>
      </c>
      <c r="D1461" s="2" t="s">
        <v>87</v>
      </c>
      <c r="E1461" s="3">
        <v>1250852</v>
      </c>
      <c r="F1461" s="4"/>
    </row>
    <row r="1462" spans="1:6" x14ac:dyDescent="0.25">
      <c r="A1462" s="2" t="s">
        <v>14</v>
      </c>
      <c r="B1462" s="2" t="s">
        <v>82</v>
      </c>
      <c r="C1462" s="2" t="s">
        <v>83</v>
      </c>
      <c r="D1462" s="2" t="s">
        <v>87</v>
      </c>
      <c r="E1462" s="3">
        <v>1279635</v>
      </c>
      <c r="F1462" s="4"/>
    </row>
    <row r="1463" spans="1:6" x14ac:dyDescent="0.25">
      <c r="A1463" s="2" t="s">
        <v>15</v>
      </c>
      <c r="B1463" s="2" t="s">
        <v>82</v>
      </c>
      <c r="C1463" s="2" t="s">
        <v>83</v>
      </c>
      <c r="D1463" s="2" t="s">
        <v>87</v>
      </c>
      <c r="E1463" s="3">
        <v>1310794</v>
      </c>
      <c r="F1463" s="4"/>
    </row>
    <row r="1464" spans="1:6" x14ac:dyDescent="0.25">
      <c r="A1464" s="2" t="s">
        <v>16</v>
      </c>
      <c r="B1464" s="2" t="s">
        <v>82</v>
      </c>
      <c r="C1464" s="2" t="s">
        <v>83</v>
      </c>
      <c r="D1464" s="2" t="s">
        <v>87</v>
      </c>
      <c r="E1464" s="3">
        <v>1341953</v>
      </c>
      <c r="F1464" s="4"/>
    </row>
    <row r="1465" spans="1:6" x14ac:dyDescent="0.25">
      <c r="A1465" s="2" t="s">
        <v>17</v>
      </c>
      <c r="B1465" s="2" t="s">
        <v>82</v>
      </c>
      <c r="C1465" s="2" t="s">
        <v>83</v>
      </c>
      <c r="D1465" s="2" t="s">
        <v>87</v>
      </c>
      <c r="E1465" s="3">
        <v>1362190</v>
      </c>
      <c r="F1465" s="4"/>
    </row>
    <row r="1466" spans="1:6" x14ac:dyDescent="0.25">
      <c r="A1466" s="2" t="s">
        <v>18</v>
      </c>
      <c r="B1466" s="2" t="s">
        <v>82</v>
      </c>
      <c r="C1466" s="2" t="s">
        <v>83</v>
      </c>
      <c r="D1466" s="2" t="s">
        <v>87</v>
      </c>
      <c r="E1466" s="3">
        <v>1386345</v>
      </c>
      <c r="F1466" s="4"/>
    </row>
    <row r="1467" spans="1:6" x14ac:dyDescent="0.25">
      <c r="A1467" s="2" t="s">
        <v>19</v>
      </c>
      <c r="B1467" s="2" t="s">
        <v>82</v>
      </c>
      <c r="C1467" s="2" t="s">
        <v>83</v>
      </c>
      <c r="D1467" s="2" t="s">
        <v>87</v>
      </c>
      <c r="E1467" s="3">
        <v>1415129</v>
      </c>
      <c r="F1467" s="4"/>
    </row>
    <row r="1468" spans="1:6" x14ac:dyDescent="0.25">
      <c r="A1468" s="2" t="s">
        <v>20</v>
      </c>
      <c r="B1468" s="2" t="s">
        <v>82</v>
      </c>
      <c r="C1468" s="2" t="s">
        <v>83</v>
      </c>
      <c r="D1468" s="2" t="s">
        <v>87</v>
      </c>
      <c r="E1468" s="3">
        <v>1420000</v>
      </c>
      <c r="F1468" s="4"/>
    </row>
    <row r="1469" spans="1:6" x14ac:dyDescent="0.25">
      <c r="A1469" s="2" t="s">
        <v>21</v>
      </c>
      <c r="B1469" s="2" t="s">
        <v>82</v>
      </c>
      <c r="C1469" s="2" t="s">
        <v>83</v>
      </c>
      <c r="D1469" s="2" t="s">
        <v>87</v>
      </c>
      <c r="E1469" s="3">
        <v>1417718</v>
      </c>
      <c r="F1469" s="4"/>
    </row>
    <row r="1470" spans="1:6" x14ac:dyDescent="0.25">
      <c r="A1470" s="2" t="s">
        <v>22</v>
      </c>
      <c r="B1470" s="2" t="s">
        <v>82</v>
      </c>
      <c r="C1470" s="2" t="s">
        <v>83</v>
      </c>
      <c r="D1470" s="2" t="s">
        <v>87</v>
      </c>
      <c r="E1470" s="3">
        <v>1419978</v>
      </c>
      <c r="F1470" s="4"/>
    </row>
    <row r="1471" spans="1:6" x14ac:dyDescent="0.25">
      <c r="A1471" s="2" t="s">
        <v>23</v>
      </c>
      <c r="B1471" s="2" t="s">
        <v>82</v>
      </c>
      <c r="C1471" s="2" t="s">
        <v>83</v>
      </c>
      <c r="D1471" s="2" t="s">
        <v>87</v>
      </c>
      <c r="E1471" s="3">
        <v>1426518</v>
      </c>
      <c r="F1471" s="4"/>
    </row>
    <row r="1472" spans="1:6" x14ac:dyDescent="0.25">
      <c r="A1472" s="2" t="s">
        <v>24</v>
      </c>
      <c r="B1472" s="2" t="s">
        <v>82</v>
      </c>
      <c r="C1472" s="2" t="s">
        <v>83</v>
      </c>
      <c r="D1472" s="2" t="s">
        <v>87</v>
      </c>
      <c r="E1472" s="3">
        <v>1430759</v>
      </c>
      <c r="F1472" s="4"/>
    </row>
    <row r="1473" spans="1:6" x14ac:dyDescent="0.25">
      <c r="A1473" s="2" t="s">
        <v>25</v>
      </c>
      <c r="B1473" s="2" t="s">
        <v>82</v>
      </c>
      <c r="C1473" s="2" t="s">
        <v>83</v>
      </c>
      <c r="D1473" s="2" t="s">
        <v>87</v>
      </c>
      <c r="E1473" s="3">
        <v>1432899</v>
      </c>
      <c r="F1473" s="4"/>
    </row>
    <row r="1474" spans="1:6" x14ac:dyDescent="0.25">
      <c r="A1474" s="2" t="s">
        <v>26</v>
      </c>
      <c r="B1474" s="2" t="s">
        <v>82</v>
      </c>
      <c r="C1474" s="2" t="s">
        <v>83</v>
      </c>
      <c r="D1474" s="2" t="s">
        <v>87</v>
      </c>
      <c r="E1474" s="3">
        <v>1433125</v>
      </c>
      <c r="F1474" s="4"/>
    </row>
    <row r="1475" spans="1:6" x14ac:dyDescent="0.25">
      <c r="A1475" s="2" t="s">
        <v>130</v>
      </c>
      <c r="B1475" s="2" t="s">
        <v>82</v>
      </c>
      <c r="C1475" s="2" t="s">
        <v>83</v>
      </c>
      <c r="D1475" s="2" t="s">
        <v>87</v>
      </c>
      <c r="E1475" s="3">
        <v>1474901</v>
      </c>
      <c r="F1475" s="4"/>
    </row>
    <row r="1476" spans="1:6" x14ac:dyDescent="0.25">
      <c r="A1476" s="2" t="s">
        <v>131</v>
      </c>
      <c r="B1476" s="2" t="s">
        <v>82</v>
      </c>
      <c r="C1476" s="2" t="s">
        <v>83</v>
      </c>
      <c r="D1476" s="2" t="s">
        <v>87</v>
      </c>
      <c r="E1476" s="3">
        <v>1493857</v>
      </c>
      <c r="F1476" s="4"/>
    </row>
    <row r="1477" spans="1:6" x14ac:dyDescent="0.25">
      <c r="A1477" s="2" t="s">
        <v>132</v>
      </c>
      <c r="B1477" s="2" t="s">
        <v>82</v>
      </c>
      <c r="C1477" s="2" t="s">
        <v>83</v>
      </c>
      <c r="D1477" s="2" t="s">
        <v>87</v>
      </c>
      <c r="E1477" s="3">
        <v>1514873</v>
      </c>
      <c r="F1477" s="4"/>
    </row>
    <row r="1478" spans="1:6" x14ac:dyDescent="0.25">
      <c r="A1478" s="2" t="s">
        <v>133</v>
      </c>
      <c r="B1478" s="2" t="s">
        <v>82</v>
      </c>
      <c r="C1478" s="2" t="s">
        <v>83</v>
      </c>
      <c r="D1478" s="2" t="s">
        <v>87</v>
      </c>
      <c r="E1478" s="3">
        <v>1515185</v>
      </c>
      <c r="F1478" s="4"/>
    </row>
    <row r="1479" spans="1:6" x14ac:dyDescent="0.25">
      <c r="A1479" s="2" t="s">
        <v>135</v>
      </c>
      <c r="B1479" s="2" t="s">
        <v>82</v>
      </c>
      <c r="C1479" s="2" t="s">
        <v>83</v>
      </c>
      <c r="D1479" s="2" t="s">
        <v>87</v>
      </c>
      <c r="E1479" s="3">
        <v>1584917</v>
      </c>
      <c r="F1479" s="4"/>
    </row>
    <row r="1480" spans="1:6" x14ac:dyDescent="0.25">
      <c r="A1480" s="2" t="s">
        <v>136</v>
      </c>
      <c r="B1480" s="2" t="s">
        <v>82</v>
      </c>
      <c r="C1480" s="2" t="s">
        <v>83</v>
      </c>
      <c r="D1480" s="2" t="s">
        <v>87</v>
      </c>
      <c r="E1480" s="3">
        <v>1605360</v>
      </c>
      <c r="F1480" s="4"/>
    </row>
    <row r="1481" spans="1:6" x14ac:dyDescent="0.25">
      <c r="A1481" s="2" t="s">
        <v>137</v>
      </c>
      <c r="B1481" s="2" t="s">
        <v>82</v>
      </c>
      <c r="C1481" s="2" t="s">
        <v>83</v>
      </c>
      <c r="D1481" s="2" t="s">
        <v>87</v>
      </c>
      <c r="E1481" s="3">
        <v>1394657</v>
      </c>
      <c r="F1481" s="4"/>
    </row>
    <row r="1482" spans="1:6" x14ac:dyDescent="0.25">
      <c r="A1482" s="2" t="s">
        <v>140</v>
      </c>
      <c r="B1482" s="2" t="s">
        <v>82</v>
      </c>
      <c r="C1482" s="2" t="s">
        <v>83</v>
      </c>
      <c r="D1482" s="2" t="s">
        <v>87</v>
      </c>
      <c r="E1482" s="3">
        <v>1360576</v>
      </c>
      <c r="F1482" s="4"/>
    </row>
    <row r="1483" spans="1:6" x14ac:dyDescent="0.25">
      <c r="A1483" s="2" t="s">
        <v>143</v>
      </c>
      <c r="B1483" s="2" t="s">
        <v>82</v>
      </c>
      <c r="C1483" s="2" t="s">
        <v>83</v>
      </c>
      <c r="D1483" s="2" t="s">
        <v>87</v>
      </c>
      <c r="E1483" s="3">
        <v>1336543</v>
      </c>
      <c r="F1483" s="4"/>
    </row>
    <row r="1484" spans="1:6" x14ac:dyDescent="0.25">
      <c r="A1484" s="2" t="s">
        <v>5</v>
      </c>
      <c r="B1484" s="2" t="s">
        <v>82</v>
      </c>
      <c r="C1484" s="2" t="s">
        <v>83</v>
      </c>
      <c r="D1484" s="2" t="s">
        <v>88</v>
      </c>
      <c r="E1484" s="3">
        <v>470092</v>
      </c>
      <c r="F1484" s="4"/>
    </row>
    <row r="1485" spans="1:6" x14ac:dyDescent="0.25">
      <c r="A1485" s="2" t="s">
        <v>9</v>
      </c>
      <c r="B1485" s="2" t="s">
        <v>82</v>
      </c>
      <c r="C1485" s="2" t="s">
        <v>83</v>
      </c>
      <c r="D1485" s="2" t="s">
        <v>88</v>
      </c>
      <c r="E1485" s="3">
        <v>475341</v>
      </c>
      <c r="F1485" s="4"/>
    </row>
    <row r="1486" spans="1:6" x14ac:dyDescent="0.25">
      <c r="A1486" s="2" t="s">
        <v>10</v>
      </c>
      <c r="B1486" s="2" t="s">
        <v>82</v>
      </c>
      <c r="C1486" s="2" t="s">
        <v>83</v>
      </c>
      <c r="D1486" s="2" t="s">
        <v>88</v>
      </c>
      <c r="E1486" s="3">
        <v>450830</v>
      </c>
      <c r="F1486" s="4"/>
    </row>
    <row r="1487" spans="1:6" x14ac:dyDescent="0.25">
      <c r="A1487" s="2" t="s">
        <v>11</v>
      </c>
      <c r="B1487" s="2" t="s">
        <v>82</v>
      </c>
      <c r="C1487" s="2" t="s">
        <v>83</v>
      </c>
      <c r="D1487" s="2" t="s">
        <v>88</v>
      </c>
      <c r="E1487" s="3">
        <v>471216</v>
      </c>
      <c r="F1487" s="4"/>
    </row>
    <row r="1488" spans="1:6" x14ac:dyDescent="0.25">
      <c r="A1488" s="2" t="s">
        <v>12</v>
      </c>
      <c r="B1488" s="2" t="s">
        <v>82</v>
      </c>
      <c r="C1488" s="2" t="s">
        <v>83</v>
      </c>
      <c r="D1488" s="2" t="s">
        <v>88</v>
      </c>
      <c r="E1488" s="3">
        <v>485066</v>
      </c>
      <c r="F1488" s="4"/>
    </row>
    <row r="1489" spans="1:6" x14ac:dyDescent="0.25">
      <c r="A1489" s="2" t="s">
        <v>13</v>
      </c>
      <c r="B1489" s="2" t="s">
        <v>82</v>
      </c>
      <c r="C1489" s="2" t="s">
        <v>83</v>
      </c>
      <c r="D1489" s="2" t="s">
        <v>88</v>
      </c>
      <c r="E1489" s="3">
        <v>511784</v>
      </c>
      <c r="F1489" s="4"/>
    </row>
    <row r="1490" spans="1:6" x14ac:dyDescent="0.25">
      <c r="A1490" s="2" t="s">
        <v>14</v>
      </c>
      <c r="B1490" s="2" t="s">
        <v>82</v>
      </c>
      <c r="C1490" s="2" t="s">
        <v>83</v>
      </c>
      <c r="D1490" s="2" t="s">
        <v>88</v>
      </c>
      <c r="E1490" s="3">
        <v>520225</v>
      </c>
      <c r="F1490" s="4"/>
    </row>
    <row r="1491" spans="1:6" x14ac:dyDescent="0.25">
      <c r="A1491" s="2" t="s">
        <v>15</v>
      </c>
      <c r="B1491" s="2" t="s">
        <v>82</v>
      </c>
      <c r="C1491" s="2" t="s">
        <v>83</v>
      </c>
      <c r="D1491" s="2" t="s">
        <v>88</v>
      </c>
      <c r="E1491" s="3">
        <v>528190</v>
      </c>
      <c r="F1491" s="4"/>
    </row>
    <row r="1492" spans="1:6" x14ac:dyDescent="0.25">
      <c r="A1492" s="2" t="s">
        <v>16</v>
      </c>
      <c r="B1492" s="2" t="s">
        <v>82</v>
      </c>
      <c r="C1492" s="2" t="s">
        <v>83</v>
      </c>
      <c r="D1492" s="2" t="s">
        <v>88</v>
      </c>
      <c r="E1492" s="3">
        <v>525121</v>
      </c>
      <c r="F1492" s="4"/>
    </row>
    <row r="1493" spans="1:6" x14ac:dyDescent="0.25">
      <c r="A1493" s="2" t="s">
        <v>17</v>
      </c>
      <c r="B1493" s="2" t="s">
        <v>82</v>
      </c>
      <c r="C1493" s="2" t="s">
        <v>83</v>
      </c>
      <c r="D1493" s="2" t="s">
        <v>88</v>
      </c>
      <c r="E1493" s="3">
        <v>544432</v>
      </c>
      <c r="F1493" s="4"/>
    </row>
    <row r="1494" spans="1:6" x14ac:dyDescent="0.25">
      <c r="A1494" s="2" t="s">
        <v>18</v>
      </c>
      <c r="B1494" s="2" t="s">
        <v>82</v>
      </c>
      <c r="C1494" s="2" t="s">
        <v>83</v>
      </c>
      <c r="D1494" s="2" t="s">
        <v>88</v>
      </c>
      <c r="E1494" s="3">
        <v>555122</v>
      </c>
      <c r="F1494" s="4"/>
    </row>
    <row r="1495" spans="1:6" x14ac:dyDescent="0.25">
      <c r="A1495" s="2" t="s">
        <v>19</v>
      </c>
      <c r="B1495" s="2" t="s">
        <v>82</v>
      </c>
      <c r="C1495" s="2" t="s">
        <v>83</v>
      </c>
      <c r="D1495" s="2" t="s">
        <v>88</v>
      </c>
      <c r="E1495" s="3">
        <v>566044</v>
      </c>
      <c r="F1495" s="4"/>
    </row>
    <row r="1496" spans="1:6" x14ac:dyDescent="0.25">
      <c r="A1496" s="2" t="s">
        <v>20</v>
      </c>
      <c r="B1496" s="2" t="s">
        <v>82</v>
      </c>
      <c r="C1496" s="2" t="s">
        <v>83</v>
      </c>
      <c r="D1496" s="2" t="s">
        <v>88</v>
      </c>
      <c r="E1496" s="3">
        <v>570000</v>
      </c>
      <c r="F1496" s="4"/>
    </row>
    <row r="1497" spans="1:6" x14ac:dyDescent="0.25">
      <c r="A1497" s="2" t="s">
        <v>21</v>
      </c>
      <c r="B1497" s="2" t="s">
        <v>82</v>
      </c>
      <c r="C1497" s="2" t="s">
        <v>83</v>
      </c>
      <c r="D1497" s="2" t="s">
        <v>88</v>
      </c>
      <c r="E1497" s="3">
        <v>586950</v>
      </c>
      <c r="F1497" s="4"/>
    </row>
    <row r="1498" spans="1:6" x14ac:dyDescent="0.25">
      <c r="A1498" s="2" t="s">
        <v>22</v>
      </c>
      <c r="B1498" s="2" t="s">
        <v>82</v>
      </c>
      <c r="C1498" s="2" t="s">
        <v>83</v>
      </c>
      <c r="D1498" s="2" t="s">
        <v>88</v>
      </c>
      <c r="E1498" s="3">
        <v>589702</v>
      </c>
      <c r="F1498" s="4"/>
    </row>
    <row r="1499" spans="1:6" x14ac:dyDescent="0.25">
      <c r="A1499" s="2" t="s">
        <v>23</v>
      </c>
      <c r="B1499" s="2" t="s">
        <v>82</v>
      </c>
      <c r="C1499" s="2" t="s">
        <v>83</v>
      </c>
      <c r="D1499" s="2" t="s">
        <v>88</v>
      </c>
      <c r="E1499" s="3">
        <v>596622</v>
      </c>
      <c r="F1499" s="4"/>
    </row>
    <row r="1500" spans="1:6" x14ac:dyDescent="0.25">
      <c r="A1500" s="2" t="s">
        <v>24</v>
      </c>
      <c r="B1500" s="2" t="s">
        <v>82</v>
      </c>
      <c r="C1500" s="2" t="s">
        <v>83</v>
      </c>
      <c r="D1500" s="2" t="s">
        <v>88</v>
      </c>
      <c r="E1500" s="3">
        <v>599842</v>
      </c>
      <c r="F1500" s="4"/>
    </row>
    <row r="1501" spans="1:6" x14ac:dyDescent="0.25">
      <c r="A1501" s="2" t="s">
        <v>25</v>
      </c>
      <c r="B1501" s="2" t="s">
        <v>82</v>
      </c>
      <c r="C1501" s="2" t="s">
        <v>83</v>
      </c>
      <c r="D1501" s="2" t="s">
        <v>88</v>
      </c>
      <c r="E1501" s="3">
        <v>601207</v>
      </c>
      <c r="F1501" s="4"/>
    </row>
    <row r="1502" spans="1:6" x14ac:dyDescent="0.25">
      <c r="A1502" s="2" t="s">
        <v>26</v>
      </c>
      <c r="B1502" s="2" t="s">
        <v>82</v>
      </c>
      <c r="C1502" s="2" t="s">
        <v>83</v>
      </c>
      <c r="D1502" s="2" t="s">
        <v>88</v>
      </c>
      <c r="E1502" s="3">
        <v>601967</v>
      </c>
      <c r="F1502" s="4"/>
    </row>
    <row r="1503" spans="1:6" x14ac:dyDescent="0.25">
      <c r="A1503" s="2" t="s">
        <v>130</v>
      </c>
      <c r="B1503" s="2" t="s">
        <v>82</v>
      </c>
      <c r="C1503" s="2" t="s">
        <v>83</v>
      </c>
      <c r="D1503" s="2" t="s">
        <v>88</v>
      </c>
      <c r="E1503" s="3">
        <v>602328</v>
      </c>
      <c r="F1503" s="4"/>
    </row>
    <row r="1504" spans="1:6" x14ac:dyDescent="0.25">
      <c r="A1504" s="2" t="s">
        <v>131</v>
      </c>
      <c r="B1504" s="2" t="s">
        <v>82</v>
      </c>
      <c r="C1504" s="2" t="s">
        <v>83</v>
      </c>
      <c r="D1504" s="2" t="s">
        <v>88</v>
      </c>
      <c r="E1504" s="3">
        <v>602873</v>
      </c>
      <c r="F1504" s="4"/>
    </row>
    <row r="1505" spans="1:6" x14ac:dyDescent="0.25">
      <c r="A1505" s="2" t="s">
        <v>132</v>
      </c>
      <c r="B1505" s="2" t="s">
        <v>82</v>
      </c>
      <c r="C1505" s="2" t="s">
        <v>83</v>
      </c>
      <c r="D1505" s="2" t="s">
        <v>88</v>
      </c>
      <c r="E1505" s="3">
        <v>603187</v>
      </c>
      <c r="F1505" s="4"/>
    </row>
    <row r="1506" spans="1:6" x14ac:dyDescent="0.25">
      <c r="A1506" s="2" t="s">
        <v>133</v>
      </c>
      <c r="B1506" s="2" t="s">
        <v>82</v>
      </c>
      <c r="C1506" s="2" t="s">
        <v>83</v>
      </c>
      <c r="D1506" s="2" t="s">
        <v>88</v>
      </c>
      <c r="E1506" s="3">
        <v>607702</v>
      </c>
      <c r="F1506" s="4"/>
    </row>
    <row r="1507" spans="1:6" x14ac:dyDescent="0.25">
      <c r="A1507" s="2" t="s">
        <v>135</v>
      </c>
      <c r="B1507" s="2" t="s">
        <v>82</v>
      </c>
      <c r="C1507" s="2" t="s">
        <v>83</v>
      </c>
      <c r="D1507" s="2" t="s">
        <v>88</v>
      </c>
      <c r="E1507" s="3">
        <v>618694</v>
      </c>
      <c r="F1507" s="4"/>
    </row>
    <row r="1508" spans="1:6" x14ac:dyDescent="0.25">
      <c r="A1508" s="2" t="s">
        <v>136</v>
      </c>
      <c r="B1508" s="2" t="s">
        <v>82</v>
      </c>
      <c r="C1508" s="2" t="s">
        <v>83</v>
      </c>
      <c r="D1508" s="2" t="s">
        <v>88</v>
      </c>
      <c r="E1508" s="3">
        <v>620000</v>
      </c>
      <c r="F1508" s="4"/>
    </row>
    <row r="1509" spans="1:6" x14ac:dyDescent="0.25">
      <c r="A1509" s="2" t="s">
        <v>137</v>
      </c>
      <c r="B1509" s="2" t="s">
        <v>82</v>
      </c>
      <c r="C1509" s="2" t="s">
        <v>83</v>
      </c>
      <c r="D1509" s="2" t="s">
        <v>88</v>
      </c>
      <c r="E1509" s="3">
        <v>635000</v>
      </c>
      <c r="F1509" s="4"/>
    </row>
    <row r="1510" spans="1:6" x14ac:dyDescent="0.25">
      <c r="A1510" s="2" t="s">
        <v>140</v>
      </c>
      <c r="B1510" s="2" t="s">
        <v>82</v>
      </c>
      <c r="C1510" s="2" t="s">
        <v>83</v>
      </c>
      <c r="D1510" s="2" t="s">
        <v>88</v>
      </c>
      <c r="E1510" s="3">
        <v>630000</v>
      </c>
      <c r="F1510" s="4"/>
    </row>
    <row r="1511" spans="1:6" x14ac:dyDescent="0.25">
      <c r="A1511" s="2" t="s">
        <v>143</v>
      </c>
      <c r="B1511" s="2" t="s">
        <v>82</v>
      </c>
      <c r="C1511" s="2" t="s">
        <v>83</v>
      </c>
      <c r="D1511" s="2" t="s">
        <v>88</v>
      </c>
      <c r="E1511" s="3">
        <v>629786</v>
      </c>
      <c r="F1511" s="4"/>
    </row>
    <row r="1512" spans="1:6" x14ac:dyDescent="0.25">
      <c r="A1512" s="2" t="s">
        <v>5</v>
      </c>
      <c r="B1512" s="2" t="s">
        <v>82</v>
      </c>
      <c r="C1512" s="2" t="s">
        <v>83</v>
      </c>
      <c r="D1512" s="2" t="s">
        <v>89</v>
      </c>
      <c r="E1512" s="3">
        <v>412182</v>
      </c>
      <c r="F1512" s="4"/>
    </row>
    <row r="1513" spans="1:6" x14ac:dyDescent="0.25">
      <c r="A1513" s="2" t="s">
        <v>9</v>
      </c>
      <c r="B1513" s="2" t="s">
        <v>82</v>
      </c>
      <c r="C1513" s="2" t="s">
        <v>83</v>
      </c>
      <c r="D1513" s="2" t="s">
        <v>89</v>
      </c>
      <c r="E1513" s="3">
        <v>432791</v>
      </c>
      <c r="F1513" s="4"/>
    </row>
    <row r="1514" spans="1:6" x14ac:dyDescent="0.25">
      <c r="A1514" s="2" t="s">
        <v>10</v>
      </c>
      <c r="B1514" s="2" t="s">
        <v>82</v>
      </c>
      <c r="C1514" s="2" t="s">
        <v>83</v>
      </c>
      <c r="D1514" s="2" t="s">
        <v>89</v>
      </c>
      <c r="E1514" s="3">
        <v>361982</v>
      </c>
      <c r="F1514" s="4"/>
    </row>
    <row r="1515" spans="1:6" x14ac:dyDescent="0.25">
      <c r="A1515" s="2" t="s">
        <v>11</v>
      </c>
      <c r="B1515" s="2" t="s">
        <v>82</v>
      </c>
      <c r="C1515" s="2" t="s">
        <v>83</v>
      </c>
      <c r="D1515" s="2" t="s">
        <v>89</v>
      </c>
      <c r="E1515" s="3">
        <v>403954</v>
      </c>
      <c r="F1515" s="4"/>
    </row>
    <row r="1516" spans="1:6" x14ac:dyDescent="0.25">
      <c r="A1516" s="2" t="s">
        <v>12</v>
      </c>
      <c r="B1516" s="2" t="s">
        <v>82</v>
      </c>
      <c r="C1516" s="2" t="s">
        <v>83</v>
      </c>
      <c r="D1516" s="2" t="s">
        <v>89</v>
      </c>
      <c r="E1516" s="3">
        <v>487172</v>
      </c>
      <c r="F1516" s="4"/>
    </row>
    <row r="1517" spans="1:6" x14ac:dyDescent="0.25">
      <c r="A1517" s="2" t="s">
        <v>13</v>
      </c>
      <c r="B1517" s="2" t="s">
        <v>82</v>
      </c>
      <c r="C1517" s="2" t="s">
        <v>83</v>
      </c>
      <c r="D1517" s="2" t="s">
        <v>89</v>
      </c>
      <c r="E1517" s="3">
        <v>491245</v>
      </c>
      <c r="F1517" s="4"/>
    </row>
    <row r="1518" spans="1:6" x14ac:dyDescent="0.25">
      <c r="A1518" s="2" t="s">
        <v>14</v>
      </c>
      <c r="B1518" s="2" t="s">
        <v>82</v>
      </c>
      <c r="C1518" s="2" t="s">
        <v>83</v>
      </c>
      <c r="D1518" s="2" t="s">
        <v>89</v>
      </c>
      <c r="E1518" s="3">
        <v>374329</v>
      </c>
      <c r="F1518" s="4"/>
    </row>
    <row r="1519" spans="1:6" x14ac:dyDescent="0.25">
      <c r="A1519" s="2" t="s">
        <v>15</v>
      </c>
      <c r="B1519" s="2" t="s">
        <v>82</v>
      </c>
      <c r="C1519" s="2" t="s">
        <v>83</v>
      </c>
      <c r="D1519" s="2" t="s">
        <v>89</v>
      </c>
      <c r="E1519" s="3">
        <v>379762</v>
      </c>
      <c r="F1519" s="4"/>
    </row>
    <row r="1520" spans="1:6" x14ac:dyDescent="0.25">
      <c r="A1520" s="2" t="s">
        <v>16</v>
      </c>
      <c r="B1520" s="2" t="s">
        <v>82</v>
      </c>
      <c r="C1520" s="2" t="s">
        <v>83</v>
      </c>
      <c r="D1520" s="2" t="s">
        <v>89</v>
      </c>
      <c r="E1520" s="3">
        <v>427267</v>
      </c>
      <c r="F1520" s="4"/>
    </row>
    <row r="1521" spans="1:6" x14ac:dyDescent="0.25">
      <c r="A1521" s="2" t="s">
        <v>17</v>
      </c>
      <c r="B1521" s="2" t="s">
        <v>82</v>
      </c>
      <c r="C1521" s="2" t="s">
        <v>83</v>
      </c>
      <c r="D1521" s="2" t="s">
        <v>89</v>
      </c>
      <c r="E1521" s="3">
        <v>437656</v>
      </c>
      <c r="F1521" s="4"/>
    </row>
    <row r="1522" spans="1:6" x14ac:dyDescent="0.25">
      <c r="A1522" s="2" t="s">
        <v>18</v>
      </c>
      <c r="B1522" s="2" t="s">
        <v>82</v>
      </c>
      <c r="C1522" s="2" t="s">
        <v>83</v>
      </c>
      <c r="D1522" s="2" t="s">
        <v>89</v>
      </c>
      <c r="E1522" s="3">
        <v>465438</v>
      </c>
      <c r="F1522" s="4"/>
    </row>
    <row r="1523" spans="1:6" x14ac:dyDescent="0.25">
      <c r="A1523" s="2" t="s">
        <v>19</v>
      </c>
      <c r="B1523" s="2" t="s">
        <v>82</v>
      </c>
      <c r="C1523" s="2" t="s">
        <v>83</v>
      </c>
      <c r="D1523" s="2" t="s">
        <v>89</v>
      </c>
      <c r="E1523" s="3">
        <v>412203</v>
      </c>
      <c r="F1523" s="4"/>
    </row>
    <row r="1524" spans="1:6" x14ac:dyDescent="0.25">
      <c r="A1524" s="2" t="s">
        <v>20</v>
      </c>
      <c r="B1524" s="2" t="s">
        <v>82</v>
      </c>
      <c r="C1524" s="2" t="s">
        <v>83</v>
      </c>
      <c r="D1524" s="2" t="s">
        <v>89</v>
      </c>
      <c r="E1524" s="3">
        <v>465972</v>
      </c>
      <c r="F1524" s="4"/>
    </row>
    <row r="1525" spans="1:6" x14ac:dyDescent="0.25">
      <c r="A1525" s="2" t="s">
        <v>21</v>
      </c>
      <c r="B1525" s="2" t="s">
        <v>82</v>
      </c>
      <c r="C1525" s="2" t="s">
        <v>83</v>
      </c>
      <c r="D1525" s="2" t="s">
        <v>89</v>
      </c>
      <c r="E1525" s="3">
        <v>479951</v>
      </c>
      <c r="F1525" s="4"/>
    </row>
    <row r="1526" spans="1:6" x14ac:dyDescent="0.25">
      <c r="A1526" s="2" t="s">
        <v>22</v>
      </c>
      <c r="B1526" s="2" t="s">
        <v>82</v>
      </c>
      <c r="C1526" s="2" t="s">
        <v>83</v>
      </c>
      <c r="D1526" s="2" t="s">
        <v>89</v>
      </c>
      <c r="E1526" s="3">
        <v>481922</v>
      </c>
      <c r="F1526" s="4"/>
    </row>
    <row r="1527" spans="1:6" x14ac:dyDescent="0.25">
      <c r="A1527" s="2" t="s">
        <v>23</v>
      </c>
      <c r="B1527" s="2" t="s">
        <v>82</v>
      </c>
      <c r="C1527" s="2" t="s">
        <v>83</v>
      </c>
      <c r="D1527" s="2" t="s">
        <v>89</v>
      </c>
      <c r="E1527" s="3">
        <v>497446</v>
      </c>
      <c r="F1527" s="4"/>
    </row>
    <row r="1528" spans="1:6" x14ac:dyDescent="0.25">
      <c r="A1528" s="2" t="s">
        <v>24</v>
      </c>
      <c r="B1528" s="2" t="s">
        <v>82</v>
      </c>
      <c r="C1528" s="2" t="s">
        <v>83</v>
      </c>
      <c r="D1528" s="2" t="s">
        <v>89</v>
      </c>
      <c r="E1528" s="3">
        <v>487659</v>
      </c>
      <c r="F1528" s="4"/>
    </row>
    <row r="1529" spans="1:6" x14ac:dyDescent="0.25">
      <c r="A1529" s="2" t="s">
        <v>25</v>
      </c>
      <c r="B1529" s="2" t="s">
        <v>82</v>
      </c>
      <c r="C1529" s="2" t="s">
        <v>83</v>
      </c>
      <c r="D1529" s="2" t="s">
        <v>89</v>
      </c>
      <c r="E1529" s="3">
        <v>479400</v>
      </c>
      <c r="F1529" s="4"/>
    </row>
    <row r="1530" spans="1:6" x14ac:dyDescent="0.25">
      <c r="A1530" s="2" t="s">
        <v>26</v>
      </c>
      <c r="B1530" s="2" t="s">
        <v>82</v>
      </c>
      <c r="C1530" s="2" t="s">
        <v>83</v>
      </c>
      <c r="D1530" s="2" t="s">
        <v>89</v>
      </c>
      <c r="E1530" s="3">
        <v>491999</v>
      </c>
      <c r="F1530" s="4"/>
    </row>
    <row r="1531" spans="1:6" x14ac:dyDescent="0.25">
      <c r="A1531" s="2" t="s">
        <v>130</v>
      </c>
      <c r="B1531" s="2" t="s">
        <v>82</v>
      </c>
      <c r="C1531" s="2" t="s">
        <v>83</v>
      </c>
      <c r="D1531" s="2" t="s">
        <v>89</v>
      </c>
      <c r="E1531" s="3">
        <v>588417</v>
      </c>
      <c r="F1531" s="4"/>
    </row>
    <row r="1532" spans="1:6" x14ac:dyDescent="0.25">
      <c r="A1532" s="2" t="s">
        <v>131</v>
      </c>
      <c r="B1532" s="2" t="s">
        <v>82</v>
      </c>
      <c r="C1532" s="2" t="s">
        <v>83</v>
      </c>
      <c r="D1532" s="2" t="s">
        <v>89</v>
      </c>
      <c r="E1532" s="3">
        <v>462413</v>
      </c>
      <c r="F1532" s="4"/>
    </row>
    <row r="1533" spans="1:6" x14ac:dyDescent="0.25">
      <c r="A1533" s="2" t="s">
        <v>132</v>
      </c>
      <c r="B1533" s="2" t="s">
        <v>82</v>
      </c>
      <c r="C1533" s="2" t="s">
        <v>83</v>
      </c>
      <c r="D1533" s="2" t="s">
        <v>89</v>
      </c>
      <c r="E1533" s="3">
        <v>427244</v>
      </c>
      <c r="F1533" s="4"/>
    </row>
    <row r="1534" spans="1:6" x14ac:dyDescent="0.25">
      <c r="A1534" s="2" t="s">
        <v>133</v>
      </c>
      <c r="B1534" s="2" t="s">
        <v>82</v>
      </c>
      <c r="C1534" s="2" t="s">
        <v>83</v>
      </c>
      <c r="D1534" s="2" t="s">
        <v>89</v>
      </c>
      <c r="E1534" s="3">
        <v>449369</v>
      </c>
      <c r="F1534" s="4"/>
    </row>
    <row r="1535" spans="1:6" x14ac:dyDescent="0.25">
      <c r="A1535" s="2" t="s">
        <v>135</v>
      </c>
      <c r="B1535" s="2" t="s">
        <v>82</v>
      </c>
      <c r="C1535" s="2" t="s">
        <v>83</v>
      </c>
      <c r="D1535" s="2" t="s">
        <v>89</v>
      </c>
      <c r="E1535" s="3">
        <v>455074</v>
      </c>
      <c r="F1535" s="4"/>
    </row>
    <row r="1536" spans="1:6" x14ac:dyDescent="0.25">
      <c r="A1536" s="2" t="s">
        <v>136</v>
      </c>
      <c r="B1536" s="2" t="s">
        <v>82</v>
      </c>
      <c r="C1536" s="2" t="s">
        <v>83</v>
      </c>
      <c r="D1536" s="2" t="s">
        <v>89</v>
      </c>
      <c r="E1536" s="3">
        <v>500257</v>
      </c>
      <c r="F1536" s="4"/>
    </row>
    <row r="1537" spans="1:6" x14ac:dyDescent="0.25">
      <c r="A1537" s="2" t="s">
        <v>137</v>
      </c>
      <c r="B1537" s="2" t="s">
        <v>82</v>
      </c>
      <c r="C1537" s="2" t="s">
        <v>83</v>
      </c>
      <c r="D1537" s="2" t="s">
        <v>89</v>
      </c>
      <c r="E1537" s="3">
        <v>495286</v>
      </c>
      <c r="F1537" s="4"/>
    </row>
    <row r="1538" spans="1:6" x14ac:dyDescent="0.25">
      <c r="A1538" s="2" t="s">
        <v>140</v>
      </c>
      <c r="B1538" s="2" t="s">
        <v>82</v>
      </c>
      <c r="C1538" s="2" t="s">
        <v>83</v>
      </c>
      <c r="D1538" s="2" t="s">
        <v>89</v>
      </c>
      <c r="E1538" s="3">
        <v>500815</v>
      </c>
      <c r="F1538" s="4"/>
    </row>
    <row r="1539" spans="1:6" x14ac:dyDescent="0.25">
      <c r="A1539" s="2" t="s">
        <v>143</v>
      </c>
      <c r="B1539" s="2" t="s">
        <v>82</v>
      </c>
      <c r="C1539" s="2" t="s">
        <v>83</v>
      </c>
      <c r="D1539" s="2" t="s">
        <v>89</v>
      </c>
      <c r="E1539" s="3">
        <v>541858</v>
      </c>
      <c r="F1539" s="4"/>
    </row>
    <row r="1540" spans="1:6" ht="30" x14ac:dyDescent="0.25">
      <c r="A1540" s="2" t="s">
        <v>5</v>
      </c>
      <c r="B1540" s="2" t="s">
        <v>82</v>
      </c>
      <c r="C1540" s="2" t="s">
        <v>83</v>
      </c>
      <c r="D1540" s="2" t="s">
        <v>90</v>
      </c>
      <c r="E1540" s="3">
        <v>2522267</v>
      </c>
      <c r="F1540" s="4"/>
    </row>
    <row r="1541" spans="1:6" ht="30" x14ac:dyDescent="0.25">
      <c r="A1541" s="2" t="s">
        <v>9</v>
      </c>
      <c r="B1541" s="2" t="s">
        <v>82</v>
      </c>
      <c r="C1541" s="2" t="s">
        <v>83</v>
      </c>
      <c r="D1541" s="2" t="s">
        <v>90</v>
      </c>
      <c r="E1541" s="3">
        <v>2630351</v>
      </c>
      <c r="F1541" s="4"/>
    </row>
    <row r="1542" spans="1:6" ht="30" x14ac:dyDescent="0.25">
      <c r="A1542" s="2" t="s">
        <v>10</v>
      </c>
      <c r="B1542" s="2" t="s">
        <v>82</v>
      </c>
      <c r="C1542" s="2" t="s">
        <v>83</v>
      </c>
      <c r="D1542" s="2" t="s">
        <v>90</v>
      </c>
      <c r="E1542" s="3">
        <v>2571521</v>
      </c>
      <c r="F1542" s="4"/>
    </row>
    <row r="1543" spans="1:6" ht="30" x14ac:dyDescent="0.25">
      <c r="A1543" s="2" t="s">
        <v>11</v>
      </c>
      <c r="B1543" s="2" t="s">
        <v>82</v>
      </c>
      <c r="C1543" s="2" t="s">
        <v>83</v>
      </c>
      <c r="D1543" s="2" t="s">
        <v>90</v>
      </c>
      <c r="E1543" s="3">
        <v>2701475</v>
      </c>
      <c r="F1543" s="4"/>
    </row>
    <row r="1544" spans="1:6" ht="30" x14ac:dyDescent="0.25">
      <c r="A1544" s="2" t="s">
        <v>12</v>
      </c>
      <c r="B1544" s="2" t="s">
        <v>82</v>
      </c>
      <c r="C1544" s="2" t="s">
        <v>83</v>
      </c>
      <c r="D1544" s="2" t="s">
        <v>90</v>
      </c>
      <c r="E1544" s="3">
        <v>2925469</v>
      </c>
      <c r="F1544" s="4"/>
    </row>
    <row r="1545" spans="1:6" ht="30" x14ac:dyDescent="0.25">
      <c r="A1545" s="2" t="s">
        <v>13</v>
      </c>
      <c r="B1545" s="2" t="s">
        <v>82</v>
      </c>
      <c r="C1545" s="2" t="s">
        <v>83</v>
      </c>
      <c r="D1545" s="2" t="s">
        <v>90</v>
      </c>
      <c r="E1545" s="3">
        <v>2928310</v>
      </c>
      <c r="F1545" s="4"/>
    </row>
    <row r="1546" spans="1:6" ht="30" x14ac:dyDescent="0.25">
      <c r="A1546" s="2" t="s">
        <v>14</v>
      </c>
      <c r="B1546" s="2" t="s">
        <v>82</v>
      </c>
      <c r="C1546" s="2" t="s">
        <v>83</v>
      </c>
      <c r="D1546" s="2" t="s">
        <v>90</v>
      </c>
      <c r="E1546" s="3">
        <v>2671901</v>
      </c>
      <c r="F1546" s="4"/>
    </row>
    <row r="1547" spans="1:6" ht="30" x14ac:dyDescent="0.25">
      <c r="A1547" s="2" t="s">
        <v>15</v>
      </c>
      <c r="B1547" s="2" t="s">
        <v>82</v>
      </c>
      <c r="C1547" s="2" t="s">
        <v>83</v>
      </c>
      <c r="D1547" s="2" t="s">
        <v>90</v>
      </c>
      <c r="E1547" s="3">
        <v>2823406</v>
      </c>
      <c r="F1547" s="4"/>
    </row>
    <row r="1548" spans="1:6" ht="30" x14ac:dyDescent="0.25">
      <c r="A1548" s="2" t="s">
        <v>16</v>
      </c>
      <c r="B1548" s="2" t="s">
        <v>82</v>
      </c>
      <c r="C1548" s="2" t="s">
        <v>83</v>
      </c>
      <c r="D1548" s="2" t="s">
        <v>90</v>
      </c>
      <c r="E1548" s="3">
        <v>3156931</v>
      </c>
      <c r="F1548" s="4"/>
    </row>
    <row r="1549" spans="1:6" ht="30" x14ac:dyDescent="0.25">
      <c r="A1549" s="2" t="s">
        <v>17</v>
      </c>
      <c r="B1549" s="2" t="s">
        <v>82</v>
      </c>
      <c r="C1549" s="2" t="s">
        <v>83</v>
      </c>
      <c r="D1549" s="2" t="s">
        <v>90</v>
      </c>
      <c r="E1549" s="3">
        <v>3241673</v>
      </c>
      <c r="F1549" s="4"/>
    </row>
    <row r="1550" spans="1:6" ht="30" x14ac:dyDescent="0.25">
      <c r="A1550" s="2" t="s">
        <v>18</v>
      </c>
      <c r="B1550" s="2" t="s">
        <v>82</v>
      </c>
      <c r="C1550" s="2" t="s">
        <v>83</v>
      </c>
      <c r="D1550" s="2" t="s">
        <v>90</v>
      </c>
      <c r="E1550" s="3">
        <v>2774683</v>
      </c>
      <c r="F1550" s="4"/>
    </row>
    <row r="1551" spans="1:6" ht="30" x14ac:dyDescent="0.25">
      <c r="A1551" s="2" t="s">
        <v>19</v>
      </c>
      <c r="B1551" s="2" t="s">
        <v>82</v>
      </c>
      <c r="C1551" s="2" t="s">
        <v>83</v>
      </c>
      <c r="D1551" s="2" t="s">
        <v>90</v>
      </c>
      <c r="E1551" s="3">
        <v>2864500</v>
      </c>
      <c r="F1551" s="4"/>
    </row>
    <row r="1552" spans="1:6" ht="30" x14ac:dyDescent="0.25">
      <c r="A1552" s="2" t="s">
        <v>20</v>
      </c>
      <c r="B1552" s="2" t="s">
        <v>82</v>
      </c>
      <c r="C1552" s="2" t="s">
        <v>83</v>
      </c>
      <c r="D1552" s="2" t="s">
        <v>90</v>
      </c>
      <c r="E1552" s="3">
        <v>3964960</v>
      </c>
      <c r="F1552" s="4"/>
    </row>
    <row r="1553" spans="1:8" ht="30" x14ac:dyDescent="0.25">
      <c r="A1553" s="2" t="s">
        <v>21</v>
      </c>
      <c r="B1553" s="2" t="s">
        <v>82</v>
      </c>
      <c r="C1553" s="2" t="s">
        <v>83</v>
      </c>
      <c r="D1553" s="2" t="s">
        <v>90</v>
      </c>
      <c r="E1553" s="3">
        <v>4026004</v>
      </c>
      <c r="F1553" s="4"/>
    </row>
    <row r="1554" spans="1:8" ht="30" x14ac:dyDescent="0.25">
      <c r="A1554" s="2" t="s">
        <v>22</v>
      </c>
      <c r="B1554" s="2" t="s">
        <v>82</v>
      </c>
      <c r="C1554" s="2" t="s">
        <v>83</v>
      </c>
      <c r="D1554" s="2" t="s">
        <v>90</v>
      </c>
      <c r="E1554" s="3">
        <v>4267567</v>
      </c>
      <c r="F1554" s="4"/>
    </row>
    <row r="1555" spans="1:8" ht="30" x14ac:dyDescent="0.25">
      <c r="A1555" s="2" t="s">
        <v>23</v>
      </c>
      <c r="B1555" s="2" t="s">
        <v>82</v>
      </c>
      <c r="C1555" s="2" t="s">
        <v>83</v>
      </c>
      <c r="D1555" s="2" t="s">
        <v>90</v>
      </c>
      <c r="E1555" s="3">
        <v>4457900</v>
      </c>
      <c r="F1555" s="4"/>
    </row>
    <row r="1556" spans="1:8" ht="30" x14ac:dyDescent="0.25">
      <c r="A1556" s="2" t="s">
        <v>24</v>
      </c>
      <c r="B1556" s="2" t="s">
        <v>82</v>
      </c>
      <c r="C1556" s="2" t="s">
        <v>83</v>
      </c>
      <c r="D1556" s="2" t="s">
        <v>90</v>
      </c>
      <c r="E1556" s="3">
        <v>3045027</v>
      </c>
      <c r="F1556" s="4"/>
    </row>
    <row r="1557" spans="1:8" ht="30" x14ac:dyDescent="0.25">
      <c r="A1557" s="2" t="s">
        <v>25</v>
      </c>
      <c r="B1557" s="2" t="s">
        <v>82</v>
      </c>
      <c r="C1557" s="2" t="s">
        <v>83</v>
      </c>
      <c r="D1557" s="2" t="s">
        <v>90</v>
      </c>
      <c r="E1557" s="3">
        <v>2994540</v>
      </c>
      <c r="F1557" s="4"/>
    </row>
    <row r="1558" spans="1:8" ht="30" x14ac:dyDescent="0.25">
      <c r="A1558" s="2" t="s">
        <v>26</v>
      </c>
      <c r="B1558" s="2" t="s">
        <v>82</v>
      </c>
      <c r="C1558" s="2" t="s">
        <v>83</v>
      </c>
      <c r="D1558" s="2" t="s">
        <v>90</v>
      </c>
      <c r="E1558" s="3">
        <v>2906491</v>
      </c>
      <c r="F1558" s="4"/>
    </row>
    <row r="1559" spans="1:8" ht="30" x14ac:dyDescent="0.25">
      <c r="A1559" s="2" t="s">
        <v>130</v>
      </c>
      <c r="B1559" s="2" t="s">
        <v>82</v>
      </c>
      <c r="C1559" s="2" t="s">
        <v>83</v>
      </c>
      <c r="D1559" s="2" t="s">
        <v>90</v>
      </c>
      <c r="E1559" s="3">
        <v>2493616</v>
      </c>
      <c r="F1559" s="4"/>
    </row>
    <row r="1560" spans="1:8" ht="30" x14ac:dyDescent="0.25">
      <c r="A1560" s="2" t="s">
        <v>131</v>
      </c>
      <c r="B1560" s="2" t="s">
        <v>82</v>
      </c>
      <c r="C1560" s="2" t="s">
        <v>83</v>
      </c>
      <c r="D1560" s="2" t="s">
        <v>90</v>
      </c>
      <c r="E1560" s="3">
        <v>2364760</v>
      </c>
      <c r="F1560" s="4"/>
    </row>
    <row r="1561" spans="1:8" ht="30" x14ac:dyDescent="0.25">
      <c r="A1561" s="2" t="s">
        <v>132</v>
      </c>
      <c r="B1561" s="2" t="s">
        <v>82</v>
      </c>
      <c r="C1561" s="2" t="s">
        <v>83</v>
      </c>
      <c r="D1561" s="2" t="s">
        <v>90</v>
      </c>
      <c r="E1561" s="3">
        <v>2833617</v>
      </c>
      <c r="F1561" s="4"/>
    </row>
    <row r="1562" spans="1:8" ht="30" x14ac:dyDescent="0.25">
      <c r="A1562" s="2" t="s">
        <v>133</v>
      </c>
      <c r="B1562" s="2" t="s">
        <v>82</v>
      </c>
      <c r="C1562" s="2" t="s">
        <v>83</v>
      </c>
      <c r="D1562" s="2" t="s">
        <v>90</v>
      </c>
      <c r="E1562" s="3">
        <v>3069695</v>
      </c>
      <c r="F1562" s="4"/>
      <c r="H1562" s="10"/>
    </row>
    <row r="1563" spans="1:8" ht="30" x14ac:dyDescent="0.25">
      <c r="A1563" s="2" t="s">
        <v>135</v>
      </c>
      <c r="B1563" s="2" t="s">
        <v>82</v>
      </c>
      <c r="C1563" s="2" t="s">
        <v>83</v>
      </c>
      <c r="D1563" s="2" t="s">
        <v>90</v>
      </c>
      <c r="E1563" s="3">
        <v>2847229</v>
      </c>
      <c r="F1563" s="4"/>
      <c r="H1563" s="10"/>
    </row>
    <row r="1564" spans="1:8" ht="30" x14ac:dyDescent="0.25">
      <c r="A1564" s="2" t="s">
        <v>136</v>
      </c>
      <c r="B1564" s="2" t="s">
        <v>82</v>
      </c>
      <c r="C1564" s="2" t="s">
        <v>83</v>
      </c>
      <c r="D1564" s="2" t="s">
        <v>90</v>
      </c>
      <c r="E1564" s="3">
        <v>3268010</v>
      </c>
      <c r="F1564" s="4"/>
      <c r="H1564" s="10"/>
    </row>
    <row r="1565" spans="1:8" ht="30" x14ac:dyDescent="0.25">
      <c r="A1565" s="2" t="s">
        <v>137</v>
      </c>
      <c r="B1565" s="2" t="s">
        <v>82</v>
      </c>
      <c r="C1565" s="2" t="s">
        <v>83</v>
      </c>
      <c r="D1565" s="2" t="s">
        <v>90</v>
      </c>
      <c r="E1565" s="3">
        <v>3276216</v>
      </c>
      <c r="F1565" s="4"/>
      <c r="H1565" s="10"/>
    </row>
    <row r="1566" spans="1:8" ht="30" x14ac:dyDescent="0.25">
      <c r="A1566" s="2" t="s">
        <v>140</v>
      </c>
      <c r="B1566" s="2" t="s">
        <v>82</v>
      </c>
      <c r="C1566" s="2" t="s">
        <v>83</v>
      </c>
      <c r="D1566" s="2" t="s">
        <v>90</v>
      </c>
      <c r="E1566" s="3">
        <v>3426402</v>
      </c>
      <c r="F1566" s="4"/>
      <c r="H1566" s="10"/>
    </row>
    <row r="1567" spans="1:8" ht="30" x14ac:dyDescent="0.25">
      <c r="A1567" s="2" t="s">
        <v>143</v>
      </c>
      <c r="B1567" s="2" t="s">
        <v>82</v>
      </c>
      <c r="C1567" s="2" t="s">
        <v>83</v>
      </c>
      <c r="D1567" s="2" t="s">
        <v>90</v>
      </c>
      <c r="E1567" s="3">
        <v>3432621</v>
      </c>
      <c r="F1567" s="4"/>
      <c r="H1567" s="10"/>
    </row>
    <row r="1568" spans="1:8" x14ac:dyDescent="0.25">
      <c r="A1568" s="2" t="s">
        <v>5</v>
      </c>
      <c r="B1568" s="2" t="s">
        <v>82</v>
      </c>
      <c r="C1568" s="2" t="s">
        <v>83</v>
      </c>
      <c r="D1568" s="2" t="s">
        <v>91</v>
      </c>
      <c r="E1568" s="3">
        <v>456151</v>
      </c>
      <c r="F1568" s="4"/>
    </row>
    <row r="1569" spans="1:9" x14ac:dyDescent="0.25">
      <c r="A1569" s="2" t="s">
        <v>9</v>
      </c>
      <c r="B1569" s="2" t="s">
        <v>82</v>
      </c>
      <c r="C1569" s="2" t="s">
        <v>83</v>
      </c>
      <c r="D1569" s="2" t="s">
        <v>91</v>
      </c>
      <c r="E1569" s="3">
        <v>482161</v>
      </c>
      <c r="F1569" s="4"/>
      <c r="G1569" s="10"/>
      <c r="H1569" s="16"/>
      <c r="I1569" s="10"/>
    </row>
    <row r="1570" spans="1:9" x14ac:dyDescent="0.25">
      <c r="A1570" s="2" t="s">
        <v>10</v>
      </c>
      <c r="B1570" s="2" t="s">
        <v>82</v>
      </c>
      <c r="C1570" s="2" t="s">
        <v>83</v>
      </c>
      <c r="D1570" s="2" t="s">
        <v>91</v>
      </c>
      <c r="E1570" s="3">
        <v>498030</v>
      </c>
      <c r="F1570" s="4"/>
      <c r="G1570" s="10"/>
      <c r="I1570" s="16"/>
    </row>
    <row r="1571" spans="1:9" x14ac:dyDescent="0.25">
      <c r="A1571" s="2" t="s">
        <v>11</v>
      </c>
      <c r="B1571" s="2" t="s">
        <v>82</v>
      </c>
      <c r="C1571" s="2" t="s">
        <v>83</v>
      </c>
      <c r="D1571" s="2" t="s">
        <v>91</v>
      </c>
      <c r="E1571" s="3">
        <v>473434</v>
      </c>
      <c r="F1571" s="4"/>
    </row>
    <row r="1572" spans="1:9" x14ac:dyDescent="0.25">
      <c r="A1572" s="2" t="s">
        <v>12</v>
      </c>
      <c r="B1572" s="2" t="s">
        <v>82</v>
      </c>
      <c r="C1572" s="2" t="s">
        <v>83</v>
      </c>
      <c r="D1572" s="2" t="s">
        <v>91</v>
      </c>
      <c r="E1572" s="3">
        <v>485083</v>
      </c>
      <c r="F1572" s="4"/>
      <c r="G1572" s="16"/>
    </row>
    <row r="1573" spans="1:9" x14ac:dyDescent="0.25">
      <c r="A1573" s="2" t="s">
        <v>13</v>
      </c>
      <c r="B1573" s="2" t="s">
        <v>82</v>
      </c>
      <c r="C1573" s="2" t="s">
        <v>83</v>
      </c>
      <c r="D1573" s="2" t="s">
        <v>91</v>
      </c>
      <c r="E1573" s="3">
        <v>451344</v>
      </c>
      <c r="F1573" s="4"/>
      <c r="G1573" s="16"/>
    </row>
    <row r="1574" spans="1:9" x14ac:dyDescent="0.25">
      <c r="A1574" s="2" t="s">
        <v>14</v>
      </c>
      <c r="B1574" s="2" t="s">
        <v>82</v>
      </c>
      <c r="C1574" s="2" t="s">
        <v>83</v>
      </c>
      <c r="D1574" s="2" t="s">
        <v>91</v>
      </c>
      <c r="E1574" s="3">
        <v>314448</v>
      </c>
      <c r="F1574" s="4"/>
    </row>
    <row r="1575" spans="1:9" x14ac:dyDescent="0.25">
      <c r="A1575" s="2" t="s">
        <v>15</v>
      </c>
      <c r="B1575" s="2" t="s">
        <v>82</v>
      </c>
      <c r="C1575" s="2" t="s">
        <v>83</v>
      </c>
      <c r="D1575" s="2" t="s">
        <v>91</v>
      </c>
      <c r="E1575" s="3">
        <v>362179</v>
      </c>
      <c r="F1575" s="4"/>
    </row>
    <row r="1576" spans="1:9" x14ac:dyDescent="0.25">
      <c r="A1576" s="2" t="s">
        <v>16</v>
      </c>
      <c r="B1576" s="2" t="s">
        <v>82</v>
      </c>
      <c r="C1576" s="2" t="s">
        <v>83</v>
      </c>
      <c r="D1576" s="2" t="s">
        <v>91</v>
      </c>
      <c r="E1576" s="3">
        <v>383598</v>
      </c>
      <c r="F1576" s="4"/>
    </row>
    <row r="1577" spans="1:9" x14ac:dyDescent="0.25">
      <c r="A1577" s="2" t="s">
        <v>17</v>
      </c>
      <c r="B1577" s="2" t="s">
        <v>82</v>
      </c>
      <c r="C1577" s="2" t="s">
        <v>83</v>
      </c>
      <c r="D1577" s="2" t="s">
        <v>91</v>
      </c>
      <c r="E1577" s="3">
        <v>363047</v>
      </c>
      <c r="F1577" s="4"/>
    </row>
    <row r="1578" spans="1:9" x14ac:dyDescent="0.25">
      <c r="A1578" s="2" t="s">
        <v>18</v>
      </c>
      <c r="B1578" s="2" t="s">
        <v>82</v>
      </c>
      <c r="C1578" s="2" t="s">
        <v>83</v>
      </c>
      <c r="D1578" s="2" t="s">
        <v>91</v>
      </c>
      <c r="E1578" s="3">
        <v>403649</v>
      </c>
      <c r="F1578" s="4"/>
    </row>
    <row r="1579" spans="1:9" x14ac:dyDescent="0.25">
      <c r="A1579" s="2" t="s">
        <v>19</v>
      </c>
      <c r="B1579" s="2" t="s">
        <v>82</v>
      </c>
      <c r="C1579" s="2" t="s">
        <v>83</v>
      </c>
      <c r="D1579" s="2" t="s">
        <v>91</v>
      </c>
      <c r="E1579" s="3">
        <v>212751</v>
      </c>
      <c r="F1579" s="4"/>
    </row>
    <row r="1580" spans="1:9" x14ac:dyDescent="0.25">
      <c r="A1580" s="2" t="s">
        <v>21</v>
      </c>
      <c r="B1580" s="2" t="s">
        <v>82</v>
      </c>
      <c r="C1580" s="2" t="s">
        <v>83</v>
      </c>
      <c r="D1580" s="2" t="s">
        <v>91</v>
      </c>
      <c r="E1580" s="3">
        <v>408937</v>
      </c>
      <c r="F1580" s="4"/>
    </row>
    <row r="1581" spans="1:9" x14ac:dyDescent="0.25">
      <c r="A1581" s="2" t="s">
        <v>22</v>
      </c>
      <c r="B1581" s="2" t="s">
        <v>82</v>
      </c>
      <c r="C1581" s="2" t="s">
        <v>83</v>
      </c>
      <c r="D1581" s="2" t="s">
        <v>91</v>
      </c>
      <c r="E1581" s="3">
        <v>413405</v>
      </c>
      <c r="F1581" s="4"/>
    </row>
    <row r="1582" spans="1:9" x14ac:dyDescent="0.25">
      <c r="A1582" s="2" t="s">
        <v>23</v>
      </c>
      <c r="B1582" s="2" t="s">
        <v>82</v>
      </c>
      <c r="C1582" s="2" t="s">
        <v>83</v>
      </c>
      <c r="D1582" s="2" t="s">
        <v>91</v>
      </c>
      <c r="E1582" s="3">
        <v>399659</v>
      </c>
      <c r="F1582" s="4"/>
    </row>
    <row r="1583" spans="1:9" x14ac:dyDescent="0.25">
      <c r="A1583" s="2" t="s">
        <v>24</v>
      </c>
      <c r="B1583" s="2" t="s">
        <v>82</v>
      </c>
      <c r="C1583" s="2" t="s">
        <v>83</v>
      </c>
      <c r="D1583" s="2" t="s">
        <v>91</v>
      </c>
      <c r="E1583" s="3">
        <v>402255</v>
      </c>
      <c r="F1583" s="4"/>
    </row>
    <row r="1584" spans="1:9" x14ac:dyDescent="0.25">
      <c r="A1584" s="2" t="s">
        <v>25</v>
      </c>
      <c r="B1584" s="2" t="s">
        <v>82</v>
      </c>
      <c r="C1584" s="2" t="s">
        <v>83</v>
      </c>
      <c r="D1584" s="2" t="s">
        <v>91</v>
      </c>
      <c r="E1584" s="3">
        <v>387358</v>
      </c>
      <c r="F1584" s="4"/>
    </row>
    <row r="1585" spans="1:6" x14ac:dyDescent="0.25">
      <c r="A1585" s="2" t="s">
        <v>26</v>
      </c>
      <c r="B1585" s="2" t="s">
        <v>82</v>
      </c>
      <c r="C1585" s="2" t="s">
        <v>83</v>
      </c>
      <c r="D1585" s="2" t="s">
        <v>91</v>
      </c>
      <c r="E1585" s="3">
        <v>417938</v>
      </c>
      <c r="F1585" s="4"/>
    </row>
    <row r="1586" spans="1:6" x14ac:dyDescent="0.25">
      <c r="A1586" s="2" t="s">
        <v>5</v>
      </c>
      <c r="B1586" s="2" t="s">
        <v>92</v>
      </c>
      <c r="C1586" s="2" t="s">
        <v>93</v>
      </c>
      <c r="D1586" s="2" t="s">
        <v>94</v>
      </c>
      <c r="E1586" s="3">
        <v>83028</v>
      </c>
      <c r="F1586" s="4"/>
    </row>
    <row r="1587" spans="1:6" x14ac:dyDescent="0.25">
      <c r="A1587" s="2" t="s">
        <v>9</v>
      </c>
      <c r="B1587" s="2" t="s">
        <v>92</v>
      </c>
      <c r="C1587" s="2" t="s">
        <v>93</v>
      </c>
      <c r="D1587" s="2" t="s">
        <v>94</v>
      </c>
      <c r="E1587" s="3">
        <v>89478</v>
      </c>
      <c r="F1587" s="4"/>
    </row>
    <row r="1588" spans="1:6" x14ac:dyDescent="0.25">
      <c r="A1588" s="2" t="s">
        <v>10</v>
      </c>
      <c r="B1588" s="2" t="s">
        <v>92</v>
      </c>
      <c r="C1588" s="2" t="s">
        <v>93</v>
      </c>
      <c r="D1588" s="2" t="s">
        <v>94</v>
      </c>
      <c r="E1588" s="3">
        <v>87709</v>
      </c>
      <c r="F1588" s="4"/>
    </row>
    <row r="1589" spans="1:6" x14ac:dyDescent="0.25">
      <c r="A1589" s="2" t="s">
        <v>11</v>
      </c>
      <c r="B1589" s="2" t="s">
        <v>92</v>
      </c>
      <c r="C1589" s="2" t="s">
        <v>93</v>
      </c>
      <c r="D1589" s="2" t="s">
        <v>94</v>
      </c>
      <c r="E1589" s="3">
        <v>90893</v>
      </c>
      <c r="F1589" s="4"/>
    </row>
    <row r="1590" spans="1:6" x14ac:dyDescent="0.25">
      <c r="A1590" s="2" t="s">
        <v>12</v>
      </c>
      <c r="B1590" s="2" t="s">
        <v>92</v>
      </c>
      <c r="C1590" s="2" t="s">
        <v>93</v>
      </c>
      <c r="D1590" s="2" t="s">
        <v>94</v>
      </c>
      <c r="E1590" s="3">
        <v>93749</v>
      </c>
      <c r="F1590" s="4"/>
    </row>
    <row r="1591" spans="1:6" x14ac:dyDescent="0.25">
      <c r="A1591" s="2" t="s">
        <v>13</v>
      </c>
      <c r="B1591" s="2" t="s">
        <v>92</v>
      </c>
      <c r="C1591" s="2" t="s">
        <v>93</v>
      </c>
      <c r="D1591" s="2" t="s">
        <v>94</v>
      </c>
      <c r="E1591" s="3">
        <v>140474</v>
      </c>
      <c r="F1591" s="4"/>
    </row>
    <row r="1592" spans="1:6" x14ac:dyDescent="0.25">
      <c r="A1592" s="2" t="s">
        <v>14</v>
      </c>
      <c r="B1592" s="2" t="s">
        <v>92</v>
      </c>
      <c r="C1592" s="2" t="s">
        <v>93</v>
      </c>
      <c r="D1592" s="2" t="s">
        <v>94</v>
      </c>
      <c r="E1592" s="3">
        <v>133597</v>
      </c>
      <c r="F1592" s="4"/>
    </row>
    <row r="1593" spans="1:6" x14ac:dyDescent="0.25">
      <c r="A1593" s="2" t="s">
        <v>15</v>
      </c>
      <c r="B1593" s="2" t="s">
        <v>92</v>
      </c>
      <c r="C1593" s="2" t="s">
        <v>93</v>
      </c>
      <c r="D1593" s="2" t="s">
        <v>94</v>
      </c>
      <c r="E1593" s="3">
        <v>81368</v>
      </c>
      <c r="F1593" s="4"/>
    </row>
    <row r="1594" spans="1:6" x14ac:dyDescent="0.25">
      <c r="A1594" s="2" t="s">
        <v>16</v>
      </c>
      <c r="B1594" s="2" t="s">
        <v>92</v>
      </c>
      <c r="C1594" s="2" t="s">
        <v>93</v>
      </c>
      <c r="D1594" s="2" t="s">
        <v>94</v>
      </c>
      <c r="E1594" s="3">
        <v>74029</v>
      </c>
      <c r="F1594" s="4"/>
    </row>
    <row r="1595" spans="1:6" x14ac:dyDescent="0.25">
      <c r="A1595" s="2" t="s">
        <v>17</v>
      </c>
      <c r="B1595" s="2" t="s">
        <v>92</v>
      </c>
      <c r="C1595" s="2" t="s">
        <v>93</v>
      </c>
      <c r="D1595" s="2" t="s">
        <v>94</v>
      </c>
      <c r="E1595" s="3">
        <v>56850</v>
      </c>
      <c r="F1595" s="4"/>
    </row>
    <row r="1596" spans="1:6" x14ac:dyDescent="0.25">
      <c r="A1596" s="2" t="s">
        <v>18</v>
      </c>
      <c r="B1596" s="2" t="s">
        <v>92</v>
      </c>
      <c r="C1596" s="2" t="s">
        <v>93</v>
      </c>
      <c r="D1596" s="2" t="s">
        <v>94</v>
      </c>
      <c r="E1596" s="3">
        <v>63514</v>
      </c>
      <c r="F1596" s="4"/>
    </row>
    <row r="1597" spans="1:6" x14ac:dyDescent="0.25">
      <c r="A1597" s="2" t="s">
        <v>19</v>
      </c>
      <c r="B1597" s="2" t="s">
        <v>92</v>
      </c>
      <c r="C1597" s="2" t="s">
        <v>93</v>
      </c>
      <c r="D1597" s="2" t="s">
        <v>94</v>
      </c>
      <c r="E1597" s="3">
        <v>59528</v>
      </c>
      <c r="F1597" s="4"/>
    </row>
    <row r="1598" spans="1:6" x14ac:dyDescent="0.25">
      <c r="A1598" s="2" t="s">
        <v>20</v>
      </c>
      <c r="B1598" s="2" t="s">
        <v>92</v>
      </c>
      <c r="C1598" s="2" t="s">
        <v>93</v>
      </c>
      <c r="D1598" s="2" t="s">
        <v>94</v>
      </c>
      <c r="E1598" s="3">
        <v>35152</v>
      </c>
      <c r="F1598" s="4"/>
    </row>
    <row r="1599" spans="1:6" x14ac:dyDescent="0.25">
      <c r="A1599" s="2" t="s">
        <v>21</v>
      </c>
      <c r="B1599" s="2" t="s">
        <v>92</v>
      </c>
      <c r="C1599" s="2" t="s">
        <v>93</v>
      </c>
      <c r="D1599" s="2" t="s">
        <v>94</v>
      </c>
      <c r="E1599" s="3">
        <v>17420</v>
      </c>
      <c r="F1599" s="4"/>
    </row>
    <row r="1600" spans="1:6" x14ac:dyDescent="0.25">
      <c r="A1600" s="2" t="s">
        <v>22</v>
      </c>
      <c r="B1600" s="2" t="s">
        <v>92</v>
      </c>
      <c r="C1600" s="2" t="s">
        <v>93</v>
      </c>
      <c r="D1600" s="2" t="s">
        <v>94</v>
      </c>
      <c r="E1600" s="3">
        <v>52211</v>
      </c>
      <c r="F1600" s="4"/>
    </row>
    <row r="1601" spans="1:6" x14ac:dyDescent="0.25">
      <c r="A1601" s="2" t="s">
        <v>23</v>
      </c>
      <c r="B1601" s="2" t="s">
        <v>92</v>
      </c>
      <c r="C1601" s="2" t="s">
        <v>93</v>
      </c>
      <c r="D1601" s="2" t="s">
        <v>94</v>
      </c>
      <c r="E1601" s="3">
        <v>1829</v>
      </c>
      <c r="F1601" s="4"/>
    </row>
    <row r="1602" spans="1:6" x14ac:dyDescent="0.25">
      <c r="A1602" s="2" t="s">
        <v>24</v>
      </c>
      <c r="B1602" s="2" t="s">
        <v>92</v>
      </c>
      <c r="C1602" s="2" t="s">
        <v>93</v>
      </c>
      <c r="D1602" s="2" t="s">
        <v>94</v>
      </c>
      <c r="E1602" s="3">
        <v>3150</v>
      </c>
      <c r="F1602" s="4"/>
    </row>
    <row r="1603" spans="1:6" x14ac:dyDescent="0.25">
      <c r="A1603" s="2" t="s">
        <v>25</v>
      </c>
      <c r="B1603" s="2" t="s">
        <v>92</v>
      </c>
      <c r="C1603" s="2" t="s">
        <v>93</v>
      </c>
      <c r="D1603" s="2" t="s">
        <v>94</v>
      </c>
      <c r="E1603" s="3">
        <v>39410</v>
      </c>
      <c r="F1603" s="4"/>
    </row>
    <row r="1604" spans="1:6" x14ac:dyDescent="0.25">
      <c r="A1604" s="2" t="s">
        <v>26</v>
      </c>
      <c r="B1604" s="2" t="s">
        <v>92</v>
      </c>
      <c r="C1604" s="2" t="s">
        <v>93</v>
      </c>
      <c r="D1604" s="2" t="s">
        <v>94</v>
      </c>
      <c r="E1604" s="3">
        <v>31256</v>
      </c>
      <c r="F1604" s="4"/>
    </row>
    <row r="1605" spans="1:6" x14ac:dyDescent="0.25">
      <c r="A1605" s="2" t="s">
        <v>5</v>
      </c>
      <c r="B1605" s="2" t="s">
        <v>92</v>
      </c>
      <c r="C1605" s="2" t="s">
        <v>93</v>
      </c>
      <c r="D1605" s="2" t="s">
        <v>95</v>
      </c>
      <c r="E1605" s="3">
        <v>15482</v>
      </c>
      <c r="F1605" s="4"/>
    </row>
    <row r="1606" spans="1:6" x14ac:dyDescent="0.25">
      <c r="A1606" s="2" t="s">
        <v>9</v>
      </c>
      <c r="B1606" s="2" t="s">
        <v>92</v>
      </c>
      <c r="C1606" s="2" t="s">
        <v>93</v>
      </c>
      <c r="D1606" s="2" t="s">
        <v>95</v>
      </c>
      <c r="E1606" s="3">
        <v>15792</v>
      </c>
      <c r="F1606" s="4"/>
    </row>
    <row r="1607" spans="1:6" x14ac:dyDescent="0.25">
      <c r="A1607" s="2" t="s">
        <v>10</v>
      </c>
      <c r="B1607" s="2" t="s">
        <v>92</v>
      </c>
      <c r="C1607" s="2" t="s">
        <v>93</v>
      </c>
      <c r="D1607" s="2" t="s">
        <v>95</v>
      </c>
      <c r="E1607" s="3">
        <v>11231</v>
      </c>
      <c r="F1607" s="4"/>
    </row>
    <row r="1608" spans="1:6" x14ac:dyDescent="0.25">
      <c r="A1608" s="2" t="s">
        <v>11</v>
      </c>
      <c r="B1608" s="2" t="s">
        <v>92</v>
      </c>
      <c r="C1608" s="2" t="s">
        <v>93</v>
      </c>
      <c r="D1608" s="2" t="s">
        <v>95</v>
      </c>
      <c r="E1608" s="3">
        <v>14279</v>
      </c>
      <c r="F1608" s="4"/>
    </row>
    <row r="1609" spans="1:6" x14ac:dyDescent="0.25">
      <c r="A1609" s="2" t="s">
        <v>12</v>
      </c>
      <c r="B1609" s="2" t="s">
        <v>92</v>
      </c>
      <c r="C1609" s="2" t="s">
        <v>93</v>
      </c>
      <c r="D1609" s="2" t="s">
        <v>95</v>
      </c>
      <c r="E1609" s="3">
        <v>17804</v>
      </c>
      <c r="F1609" s="4"/>
    </row>
    <row r="1610" spans="1:6" x14ac:dyDescent="0.25">
      <c r="A1610" s="2" t="s">
        <v>13</v>
      </c>
      <c r="B1610" s="2" t="s">
        <v>92</v>
      </c>
      <c r="C1610" s="2" t="s">
        <v>93</v>
      </c>
      <c r="D1610" s="2" t="s">
        <v>95</v>
      </c>
      <c r="E1610" s="3">
        <v>17585</v>
      </c>
      <c r="F1610" s="4"/>
    </row>
    <row r="1611" spans="1:6" x14ac:dyDescent="0.25">
      <c r="A1611" s="2" t="s">
        <v>14</v>
      </c>
      <c r="B1611" s="2" t="s">
        <v>92</v>
      </c>
      <c r="C1611" s="2" t="s">
        <v>93</v>
      </c>
      <c r="D1611" s="2" t="s">
        <v>95</v>
      </c>
      <c r="E1611" s="3">
        <v>18464</v>
      </c>
      <c r="F1611" s="4"/>
    </row>
    <row r="1612" spans="1:6" x14ac:dyDescent="0.25">
      <c r="A1612" s="2" t="s">
        <v>15</v>
      </c>
      <c r="B1612" s="2" t="s">
        <v>92</v>
      </c>
      <c r="C1612" s="2" t="s">
        <v>93</v>
      </c>
      <c r="D1612" s="2" t="s">
        <v>95</v>
      </c>
      <c r="E1612" s="3">
        <v>19202</v>
      </c>
      <c r="F1612" s="4"/>
    </row>
    <row r="1613" spans="1:6" x14ac:dyDescent="0.25">
      <c r="A1613" s="2" t="s">
        <v>16</v>
      </c>
      <c r="B1613" s="2" t="s">
        <v>92</v>
      </c>
      <c r="C1613" s="2" t="s">
        <v>93</v>
      </c>
      <c r="D1613" s="2" t="s">
        <v>95</v>
      </c>
      <c r="E1613" s="3">
        <v>9188</v>
      </c>
      <c r="F1613" s="4"/>
    </row>
    <row r="1614" spans="1:6" x14ac:dyDescent="0.25">
      <c r="A1614" s="2" t="s">
        <v>17</v>
      </c>
      <c r="B1614" s="2" t="s">
        <v>92</v>
      </c>
      <c r="C1614" s="2" t="s">
        <v>93</v>
      </c>
      <c r="D1614" s="2" t="s">
        <v>95</v>
      </c>
      <c r="E1614" s="3">
        <v>5081</v>
      </c>
      <c r="F1614" s="4"/>
    </row>
    <row r="1615" spans="1:6" x14ac:dyDescent="0.25">
      <c r="A1615" s="2" t="s">
        <v>18</v>
      </c>
      <c r="B1615" s="2" t="s">
        <v>92</v>
      </c>
      <c r="C1615" s="2" t="s">
        <v>93</v>
      </c>
      <c r="D1615" s="2" t="s">
        <v>95</v>
      </c>
      <c r="E1615" s="3">
        <v>1939</v>
      </c>
      <c r="F1615" s="4"/>
    </row>
    <row r="1616" spans="1:6" x14ac:dyDescent="0.25">
      <c r="A1616" s="2" t="s">
        <v>19</v>
      </c>
      <c r="B1616" s="2" t="s">
        <v>92</v>
      </c>
      <c r="C1616" s="2" t="s">
        <v>93</v>
      </c>
      <c r="D1616" s="2" t="s">
        <v>95</v>
      </c>
      <c r="E1616" s="3">
        <v>1273</v>
      </c>
      <c r="F1616" s="4"/>
    </row>
    <row r="1617" spans="1:6" x14ac:dyDescent="0.25">
      <c r="A1617" s="2" t="s">
        <v>20</v>
      </c>
      <c r="B1617" s="2" t="s">
        <v>92</v>
      </c>
      <c r="C1617" s="2" t="s">
        <v>93</v>
      </c>
      <c r="D1617" s="2" t="s">
        <v>95</v>
      </c>
      <c r="E1617" s="3">
        <v>3909</v>
      </c>
      <c r="F1617" s="4"/>
    </row>
    <row r="1618" spans="1:6" x14ac:dyDescent="0.25">
      <c r="A1618" s="2" t="s">
        <v>21</v>
      </c>
      <c r="B1618" s="2" t="s">
        <v>92</v>
      </c>
      <c r="C1618" s="2" t="s">
        <v>93</v>
      </c>
      <c r="D1618" s="2" t="s">
        <v>95</v>
      </c>
      <c r="E1618" s="3">
        <v>3066</v>
      </c>
      <c r="F1618" s="4"/>
    </row>
    <row r="1619" spans="1:6" x14ac:dyDescent="0.25">
      <c r="A1619" s="2" t="s">
        <v>22</v>
      </c>
      <c r="B1619" s="2" t="s">
        <v>92</v>
      </c>
      <c r="C1619" s="2" t="s">
        <v>93</v>
      </c>
      <c r="D1619" s="2" t="s">
        <v>95</v>
      </c>
      <c r="E1619" s="3">
        <v>4007</v>
      </c>
      <c r="F1619" s="4"/>
    </row>
    <row r="1620" spans="1:6" x14ac:dyDescent="0.25">
      <c r="A1620" s="2" t="s">
        <v>23</v>
      </c>
      <c r="B1620" s="2" t="s">
        <v>92</v>
      </c>
      <c r="C1620" s="2" t="s">
        <v>93</v>
      </c>
      <c r="D1620" s="2" t="s">
        <v>95</v>
      </c>
      <c r="E1620" s="3">
        <v>6529</v>
      </c>
      <c r="F1620" s="4"/>
    </row>
    <row r="1621" spans="1:6" x14ac:dyDescent="0.25">
      <c r="A1621" s="2" t="s">
        <v>24</v>
      </c>
      <c r="B1621" s="2" t="s">
        <v>92</v>
      </c>
      <c r="C1621" s="2" t="s">
        <v>93</v>
      </c>
      <c r="D1621" s="2" t="s">
        <v>95</v>
      </c>
      <c r="E1621" s="3">
        <v>2483</v>
      </c>
      <c r="F1621" s="4"/>
    </row>
    <row r="1622" spans="1:6" x14ac:dyDescent="0.25">
      <c r="A1622" s="2" t="s">
        <v>25</v>
      </c>
      <c r="B1622" s="2" t="s">
        <v>92</v>
      </c>
      <c r="C1622" s="2" t="s">
        <v>93</v>
      </c>
      <c r="D1622" s="2" t="s">
        <v>95</v>
      </c>
      <c r="E1622" s="3">
        <v>1360</v>
      </c>
      <c r="F1622" s="4"/>
    </row>
    <row r="1623" spans="1:6" x14ac:dyDescent="0.25">
      <c r="A1623" s="2" t="s">
        <v>26</v>
      </c>
      <c r="B1623" s="2" t="s">
        <v>92</v>
      </c>
      <c r="C1623" s="2" t="s">
        <v>93</v>
      </c>
      <c r="D1623" s="2" t="s">
        <v>95</v>
      </c>
      <c r="E1623" s="3">
        <v>2109</v>
      </c>
      <c r="F1623" s="4"/>
    </row>
    <row r="1624" spans="1:6" x14ac:dyDescent="0.25">
      <c r="A1624" s="2" t="s">
        <v>5</v>
      </c>
      <c r="B1624" s="2" t="s">
        <v>92</v>
      </c>
      <c r="C1624" s="2" t="s">
        <v>93</v>
      </c>
      <c r="D1624" s="2" t="s">
        <v>96</v>
      </c>
      <c r="E1624" s="3">
        <v>2524</v>
      </c>
      <c r="F1624" s="4"/>
    </row>
    <row r="1625" spans="1:6" x14ac:dyDescent="0.25">
      <c r="A1625" s="2" t="s">
        <v>9</v>
      </c>
      <c r="B1625" s="2" t="s">
        <v>92</v>
      </c>
      <c r="C1625" s="2" t="s">
        <v>93</v>
      </c>
      <c r="D1625" s="2" t="s">
        <v>96</v>
      </c>
      <c r="E1625" s="3">
        <v>1085</v>
      </c>
      <c r="F1625" s="4"/>
    </row>
    <row r="1626" spans="1:6" x14ac:dyDescent="0.25">
      <c r="A1626" s="2" t="s">
        <v>10</v>
      </c>
      <c r="B1626" s="2" t="s">
        <v>92</v>
      </c>
      <c r="C1626" s="2" t="s">
        <v>93</v>
      </c>
      <c r="D1626" s="2" t="s">
        <v>96</v>
      </c>
      <c r="E1626" s="3">
        <v>768</v>
      </c>
      <c r="F1626" s="4"/>
    </row>
    <row r="1627" spans="1:6" x14ac:dyDescent="0.25">
      <c r="A1627" s="2" t="s">
        <v>11</v>
      </c>
      <c r="B1627" s="2" t="s">
        <v>92</v>
      </c>
      <c r="C1627" s="2" t="s">
        <v>93</v>
      </c>
      <c r="D1627" s="2" t="s">
        <v>96</v>
      </c>
      <c r="E1627" s="3">
        <v>2408</v>
      </c>
      <c r="F1627" s="4"/>
    </row>
    <row r="1628" spans="1:6" x14ac:dyDescent="0.25">
      <c r="A1628" s="2" t="s">
        <v>12</v>
      </c>
      <c r="B1628" s="2" t="s">
        <v>92</v>
      </c>
      <c r="C1628" s="2" t="s">
        <v>93</v>
      </c>
      <c r="D1628" s="2" t="s">
        <v>96</v>
      </c>
      <c r="E1628" s="3">
        <v>1819</v>
      </c>
      <c r="F1628" s="4"/>
    </row>
    <row r="1629" spans="1:6" x14ac:dyDescent="0.25">
      <c r="A1629" s="2" t="s">
        <v>13</v>
      </c>
      <c r="B1629" s="2" t="s">
        <v>92</v>
      </c>
      <c r="C1629" s="2" t="s">
        <v>93</v>
      </c>
      <c r="D1629" s="2" t="s">
        <v>96</v>
      </c>
      <c r="E1629" s="3">
        <v>4103</v>
      </c>
      <c r="F1629" s="4"/>
    </row>
    <row r="1630" spans="1:6" x14ac:dyDescent="0.25">
      <c r="A1630" s="2" t="s">
        <v>14</v>
      </c>
      <c r="B1630" s="2" t="s">
        <v>92</v>
      </c>
      <c r="C1630" s="2" t="s">
        <v>93</v>
      </c>
      <c r="D1630" s="2" t="s">
        <v>96</v>
      </c>
      <c r="E1630" s="3">
        <v>4431</v>
      </c>
      <c r="F1630" s="4"/>
    </row>
    <row r="1631" spans="1:6" x14ac:dyDescent="0.25">
      <c r="A1631" s="2" t="s">
        <v>15</v>
      </c>
      <c r="B1631" s="2" t="s">
        <v>92</v>
      </c>
      <c r="C1631" s="2" t="s">
        <v>93</v>
      </c>
      <c r="D1631" s="2" t="s">
        <v>96</v>
      </c>
      <c r="E1631" s="3">
        <v>3650</v>
      </c>
      <c r="F1631" s="4"/>
    </row>
    <row r="1632" spans="1:6" x14ac:dyDescent="0.25">
      <c r="A1632" s="2" t="s">
        <v>16</v>
      </c>
      <c r="B1632" s="2" t="s">
        <v>92</v>
      </c>
      <c r="C1632" s="2" t="s">
        <v>93</v>
      </c>
      <c r="D1632" s="2" t="s">
        <v>96</v>
      </c>
      <c r="E1632" s="3">
        <v>1745</v>
      </c>
      <c r="F1632" s="4"/>
    </row>
    <row r="1633" spans="1:6" x14ac:dyDescent="0.25">
      <c r="A1633" s="2" t="s">
        <v>17</v>
      </c>
      <c r="B1633" s="2" t="s">
        <v>92</v>
      </c>
      <c r="C1633" s="2" t="s">
        <v>93</v>
      </c>
      <c r="D1633" s="2" t="s">
        <v>96</v>
      </c>
      <c r="E1633" s="3">
        <v>1568</v>
      </c>
      <c r="F1633" s="4"/>
    </row>
    <row r="1634" spans="1:6" x14ac:dyDescent="0.25">
      <c r="A1634" s="2" t="s">
        <v>18</v>
      </c>
      <c r="B1634" s="2" t="s">
        <v>92</v>
      </c>
      <c r="C1634" s="2" t="s">
        <v>93</v>
      </c>
      <c r="D1634" s="2" t="s">
        <v>96</v>
      </c>
      <c r="E1634" s="3">
        <v>152</v>
      </c>
      <c r="F1634" s="4"/>
    </row>
    <row r="1635" spans="1:6" x14ac:dyDescent="0.25">
      <c r="A1635" s="2" t="s">
        <v>19</v>
      </c>
      <c r="B1635" s="2" t="s">
        <v>92</v>
      </c>
      <c r="C1635" s="2" t="s">
        <v>93</v>
      </c>
      <c r="D1635" s="2" t="s">
        <v>96</v>
      </c>
      <c r="E1635" s="3">
        <v>265</v>
      </c>
      <c r="F1635" s="4"/>
    </row>
    <row r="1636" spans="1:6" x14ac:dyDescent="0.25">
      <c r="A1636" s="2" t="s">
        <v>22</v>
      </c>
      <c r="B1636" s="2" t="s">
        <v>92</v>
      </c>
      <c r="C1636" s="2" t="s">
        <v>93</v>
      </c>
      <c r="D1636" s="2" t="s">
        <v>96</v>
      </c>
      <c r="E1636" s="3">
        <v>1700</v>
      </c>
      <c r="F1636" s="4"/>
    </row>
    <row r="1637" spans="1:6" x14ac:dyDescent="0.25">
      <c r="A1637" s="2" t="s">
        <v>23</v>
      </c>
      <c r="B1637" s="2" t="s">
        <v>92</v>
      </c>
      <c r="C1637" s="2" t="s">
        <v>93</v>
      </c>
      <c r="D1637" s="2" t="s">
        <v>96</v>
      </c>
      <c r="E1637" s="3">
        <v>941</v>
      </c>
      <c r="F1637" s="4"/>
    </row>
    <row r="1638" spans="1:6" x14ac:dyDescent="0.25">
      <c r="A1638" s="2" t="s">
        <v>24</v>
      </c>
      <c r="B1638" s="2" t="s">
        <v>92</v>
      </c>
      <c r="C1638" s="2" t="s">
        <v>93</v>
      </c>
      <c r="D1638" s="2" t="s">
        <v>96</v>
      </c>
      <c r="E1638" s="3">
        <v>849</v>
      </c>
      <c r="F1638" s="4"/>
    </row>
    <row r="1639" spans="1:6" x14ac:dyDescent="0.25">
      <c r="A1639" s="2" t="s">
        <v>25</v>
      </c>
      <c r="B1639" s="2" t="s">
        <v>92</v>
      </c>
      <c r="C1639" s="2" t="s">
        <v>93</v>
      </c>
      <c r="D1639" s="2" t="s">
        <v>96</v>
      </c>
      <c r="E1639" s="3">
        <v>3040</v>
      </c>
      <c r="F1639" s="4"/>
    </row>
    <row r="1640" spans="1:6" x14ac:dyDescent="0.25">
      <c r="A1640" s="2" t="s">
        <v>26</v>
      </c>
      <c r="B1640" s="2" t="s">
        <v>92</v>
      </c>
      <c r="C1640" s="2" t="s">
        <v>93</v>
      </c>
      <c r="D1640" s="2" t="s">
        <v>96</v>
      </c>
      <c r="E1640" s="3">
        <v>601</v>
      </c>
      <c r="F1640" s="4"/>
    </row>
    <row r="1641" spans="1:6" x14ac:dyDescent="0.25">
      <c r="A1641" s="2" t="s">
        <v>5</v>
      </c>
      <c r="B1641" s="2" t="s">
        <v>92</v>
      </c>
      <c r="C1641" s="2" t="s">
        <v>93</v>
      </c>
      <c r="D1641" s="2" t="s">
        <v>97</v>
      </c>
      <c r="E1641" s="3">
        <v>11205</v>
      </c>
      <c r="F1641" s="4"/>
    </row>
    <row r="1642" spans="1:6" x14ac:dyDescent="0.25">
      <c r="A1642" s="2" t="s">
        <v>9</v>
      </c>
      <c r="B1642" s="2" t="s">
        <v>92</v>
      </c>
      <c r="C1642" s="2" t="s">
        <v>93</v>
      </c>
      <c r="D1642" s="2" t="s">
        <v>97</v>
      </c>
      <c r="E1642" s="3">
        <v>6910</v>
      </c>
      <c r="F1642" s="4"/>
    </row>
    <row r="1643" spans="1:6" x14ac:dyDescent="0.25">
      <c r="A1643" s="2" t="s">
        <v>10</v>
      </c>
      <c r="B1643" s="2" t="s">
        <v>92</v>
      </c>
      <c r="C1643" s="2" t="s">
        <v>93</v>
      </c>
      <c r="D1643" s="2" t="s">
        <v>97</v>
      </c>
      <c r="E1643" s="3">
        <v>8871</v>
      </c>
      <c r="F1643" s="4"/>
    </row>
    <row r="1644" spans="1:6" x14ac:dyDescent="0.25">
      <c r="A1644" s="2" t="s">
        <v>11</v>
      </c>
      <c r="B1644" s="2" t="s">
        <v>92</v>
      </c>
      <c r="C1644" s="2" t="s">
        <v>93</v>
      </c>
      <c r="D1644" s="2" t="s">
        <v>97</v>
      </c>
      <c r="E1644" s="3">
        <v>9882</v>
      </c>
      <c r="F1644" s="4"/>
    </row>
    <row r="1645" spans="1:6" x14ac:dyDescent="0.25">
      <c r="A1645" s="2" t="s">
        <v>12</v>
      </c>
      <c r="B1645" s="2" t="s">
        <v>92</v>
      </c>
      <c r="C1645" s="2" t="s">
        <v>93</v>
      </c>
      <c r="D1645" s="2" t="s">
        <v>97</v>
      </c>
      <c r="E1645" s="3">
        <v>8008</v>
      </c>
      <c r="F1645" s="4"/>
    </row>
    <row r="1646" spans="1:6" x14ac:dyDescent="0.25">
      <c r="A1646" s="2" t="s">
        <v>13</v>
      </c>
      <c r="B1646" s="2" t="s">
        <v>92</v>
      </c>
      <c r="C1646" s="2" t="s">
        <v>93</v>
      </c>
      <c r="D1646" s="2" t="s">
        <v>97</v>
      </c>
      <c r="E1646" s="3">
        <v>9981</v>
      </c>
      <c r="F1646" s="4"/>
    </row>
    <row r="1647" spans="1:6" x14ac:dyDescent="0.25">
      <c r="A1647" s="2" t="s">
        <v>14</v>
      </c>
      <c r="B1647" s="2" t="s">
        <v>92</v>
      </c>
      <c r="C1647" s="2" t="s">
        <v>93</v>
      </c>
      <c r="D1647" s="2" t="s">
        <v>97</v>
      </c>
      <c r="E1647" s="3">
        <v>10480</v>
      </c>
      <c r="F1647" s="4"/>
    </row>
    <row r="1648" spans="1:6" x14ac:dyDescent="0.25">
      <c r="A1648" s="2" t="s">
        <v>15</v>
      </c>
      <c r="B1648" s="2" t="s">
        <v>92</v>
      </c>
      <c r="C1648" s="2" t="s">
        <v>93</v>
      </c>
      <c r="D1648" s="2" t="s">
        <v>97</v>
      </c>
      <c r="E1648" s="3">
        <v>10899</v>
      </c>
      <c r="F1648" s="4"/>
    </row>
    <row r="1649" spans="1:6" x14ac:dyDescent="0.25">
      <c r="A1649" s="2" t="s">
        <v>16</v>
      </c>
      <c r="B1649" s="2" t="s">
        <v>92</v>
      </c>
      <c r="C1649" s="2" t="s">
        <v>93</v>
      </c>
      <c r="D1649" s="2" t="s">
        <v>97</v>
      </c>
      <c r="E1649" s="3">
        <v>5924</v>
      </c>
      <c r="F1649" s="4"/>
    </row>
    <row r="1650" spans="1:6" x14ac:dyDescent="0.25">
      <c r="A1650" s="2" t="s">
        <v>17</v>
      </c>
      <c r="B1650" s="2" t="s">
        <v>92</v>
      </c>
      <c r="C1650" s="2" t="s">
        <v>93</v>
      </c>
      <c r="D1650" s="2" t="s">
        <v>97</v>
      </c>
      <c r="E1650" s="3">
        <v>9646</v>
      </c>
      <c r="F1650" s="4"/>
    </row>
    <row r="1651" spans="1:6" x14ac:dyDescent="0.25">
      <c r="A1651" s="2" t="s">
        <v>18</v>
      </c>
      <c r="B1651" s="2" t="s">
        <v>92</v>
      </c>
      <c r="C1651" s="2" t="s">
        <v>93</v>
      </c>
      <c r="D1651" s="2" t="s">
        <v>97</v>
      </c>
      <c r="E1651" s="3">
        <v>8956</v>
      </c>
      <c r="F1651" s="4"/>
    </row>
    <row r="1652" spans="1:6" x14ac:dyDescent="0.25">
      <c r="A1652" s="2" t="s">
        <v>19</v>
      </c>
      <c r="B1652" s="2" t="s">
        <v>92</v>
      </c>
      <c r="C1652" s="2" t="s">
        <v>93</v>
      </c>
      <c r="D1652" s="2" t="s">
        <v>97</v>
      </c>
      <c r="E1652" s="3">
        <v>7309</v>
      </c>
      <c r="F1652" s="4"/>
    </row>
    <row r="1653" spans="1:6" x14ac:dyDescent="0.25">
      <c r="A1653" s="2" t="s">
        <v>20</v>
      </c>
      <c r="B1653" s="2" t="s">
        <v>92</v>
      </c>
      <c r="C1653" s="2" t="s">
        <v>93</v>
      </c>
      <c r="D1653" s="2" t="s">
        <v>97</v>
      </c>
      <c r="E1653" s="3">
        <v>10381</v>
      </c>
      <c r="F1653" s="4"/>
    </row>
    <row r="1654" spans="1:6" x14ac:dyDescent="0.25">
      <c r="A1654" s="2" t="s">
        <v>21</v>
      </c>
      <c r="B1654" s="2" t="s">
        <v>92</v>
      </c>
      <c r="C1654" s="2" t="s">
        <v>93</v>
      </c>
      <c r="D1654" s="2" t="s">
        <v>97</v>
      </c>
      <c r="E1654" s="3">
        <v>11580</v>
      </c>
      <c r="F1654" s="4"/>
    </row>
    <row r="1655" spans="1:6" x14ac:dyDescent="0.25">
      <c r="A1655" s="2" t="s">
        <v>22</v>
      </c>
      <c r="B1655" s="2" t="s">
        <v>92</v>
      </c>
      <c r="C1655" s="2" t="s">
        <v>93</v>
      </c>
      <c r="D1655" s="2" t="s">
        <v>97</v>
      </c>
      <c r="E1655" s="3">
        <v>5855</v>
      </c>
      <c r="F1655" s="4"/>
    </row>
    <row r="1656" spans="1:6" x14ac:dyDescent="0.25">
      <c r="A1656" s="2" t="s">
        <v>23</v>
      </c>
      <c r="B1656" s="2" t="s">
        <v>92</v>
      </c>
      <c r="C1656" s="2" t="s">
        <v>93</v>
      </c>
      <c r="D1656" s="2" t="s">
        <v>97</v>
      </c>
      <c r="E1656" s="3">
        <v>2463</v>
      </c>
      <c r="F1656" s="4"/>
    </row>
    <row r="1657" spans="1:6" x14ac:dyDescent="0.25">
      <c r="A1657" s="2" t="s">
        <v>24</v>
      </c>
      <c r="B1657" s="2" t="s">
        <v>92</v>
      </c>
      <c r="C1657" s="2" t="s">
        <v>93</v>
      </c>
      <c r="D1657" s="2" t="s">
        <v>97</v>
      </c>
      <c r="E1657" s="3">
        <v>2390</v>
      </c>
      <c r="F1657" s="4"/>
    </row>
    <row r="1658" spans="1:6" x14ac:dyDescent="0.25">
      <c r="A1658" s="2" t="s">
        <v>25</v>
      </c>
      <c r="B1658" s="2" t="s">
        <v>92</v>
      </c>
      <c r="C1658" s="2" t="s">
        <v>93</v>
      </c>
      <c r="D1658" s="2" t="s">
        <v>97</v>
      </c>
      <c r="E1658" s="3">
        <v>1886</v>
      </c>
      <c r="F1658" s="4"/>
    </row>
    <row r="1659" spans="1:6" x14ac:dyDescent="0.25">
      <c r="A1659" s="2" t="s">
        <v>26</v>
      </c>
      <c r="B1659" s="2" t="s">
        <v>92</v>
      </c>
      <c r="C1659" s="2" t="s">
        <v>93</v>
      </c>
      <c r="D1659" s="2" t="s">
        <v>97</v>
      </c>
      <c r="E1659" s="3">
        <v>1932</v>
      </c>
      <c r="F1659" s="4"/>
    </row>
    <row r="1660" spans="1:6" x14ac:dyDescent="0.25">
      <c r="A1660" s="2" t="s">
        <v>5</v>
      </c>
      <c r="B1660" s="2" t="s">
        <v>92</v>
      </c>
      <c r="C1660" s="2" t="s">
        <v>93</v>
      </c>
      <c r="D1660" s="2" t="s">
        <v>98</v>
      </c>
      <c r="E1660" s="3">
        <v>6800</v>
      </c>
      <c r="F1660" s="4"/>
    </row>
    <row r="1661" spans="1:6" x14ac:dyDescent="0.25">
      <c r="A1661" s="2" t="s">
        <v>9</v>
      </c>
      <c r="B1661" s="2" t="s">
        <v>92</v>
      </c>
      <c r="C1661" s="2" t="s">
        <v>93</v>
      </c>
      <c r="D1661" s="2" t="s">
        <v>98</v>
      </c>
      <c r="E1661" s="3">
        <v>6222</v>
      </c>
      <c r="F1661" s="4"/>
    </row>
    <row r="1662" spans="1:6" x14ac:dyDescent="0.25">
      <c r="A1662" s="2" t="s">
        <v>10</v>
      </c>
      <c r="B1662" s="2" t="s">
        <v>92</v>
      </c>
      <c r="C1662" s="2" t="s">
        <v>93</v>
      </c>
      <c r="D1662" s="2" t="s">
        <v>98</v>
      </c>
      <c r="E1662" s="3">
        <v>5420</v>
      </c>
      <c r="F1662" s="4"/>
    </row>
    <row r="1663" spans="1:6" x14ac:dyDescent="0.25">
      <c r="A1663" s="2" t="s">
        <v>11</v>
      </c>
      <c r="B1663" s="2" t="s">
        <v>92</v>
      </c>
      <c r="C1663" s="2" t="s">
        <v>93</v>
      </c>
      <c r="D1663" s="2" t="s">
        <v>98</v>
      </c>
      <c r="E1663" s="3">
        <v>5122</v>
      </c>
      <c r="F1663" s="4"/>
    </row>
    <row r="1664" spans="1:6" x14ac:dyDescent="0.25">
      <c r="A1664" s="2" t="s">
        <v>12</v>
      </c>
      <c r="B1664" s="2" t="s">
        <v>92</v>
      </c>
      <c r="C1664" s="2" t="s">
        <v>93</v>
      </c>
      <c r="D1664" s="2" t="s">
        <v>98</v>
      </c>
      <c r="E1664" s="3">
        <v>7230</v>
      </c>
      <c r="F1664" s="4"/>
    </row>
    <row r="1665" spans="1:6" x14ac:dyDescent="0.25">
      <c r="A1665" s="2" t="s">
        <v>13</v>
      </c>
      <c r="B1665" s="2" t="s">
        <v>92</v>
      </c>
      <c r="C1665" s="2" t="s">
        <v>93</v>
      </c>
      <c r="D1665" s="2" t="s">
        <v>98</v>
      </c>
      <c r="E1665" s="3">
        <v>4661</v>
      </c>
      <c r="F1665" s="4"/>
    </row>
    <row r="1666" spans="1:6" x14ac:dyDescent="0.25">
      <c r="A1666" s="2" t="s">
        <v>14</v>
      </c>
      <c r="B1666" s="2" t="s">
        <v>92</v>
      </c>
      <c r="C1666" s="2" t="s">
        <v>93</v>
      </c>
      <c r="D1666" s="2" t="s">
        <v>98</v>
      </c>
      <c r="E1666" s="3">
        <v>4894</v>
      </c>
      <c r="F1666" s="4"/>
    </row>
    <row r="1667" spans="1:6" x14ac:dyDescent="0.25">
      <c r="A1667" s="2" t="s">
        <v>15</v>
      </c>
      <c r="B1667" s="2" t="s">
        <v>92</v>
      </c>
      <c r="C1667" s="2" t="s">
        <v>93</v>
      </c>
      <c r="D1667" s="2" t="s">
        <v>98</v>
      </c>
      <c r="E1667" s="3">
        <v>5189</v>
      </c>
      <c r="F1667" s="4"/>
    </row>
    <row r="1668" spans="1:6" x14ac:dyDescent="0.25">
      <c r="A1668" s="2" t="s">
        <v>16</v>
      </c>
      <c r="B1668" s="2" t="s">
        <v>92</v>
      </c>
      <c r="C1668" s="2" t="s">
        <v>93</v>
      </c>
      <c r="D1668" s="2" t="s">
        <v>98</v>
      </c>
      <c r="E1668" s="3">
        <v>6054</v>
      </c>
      <c r="F1668" s="4"/>
    </row>
    <row r="1669" spans="1:6" x14ac:dyDescent="0.25">
      <c r="A1669" s="2" t="s">
        <v>17</v>
      </c>
      <c r="B1669" s="2" t="s">
        <v>92</v>
      </c>
      <c r="C1669" s="2" t="s">
        <v>93</v>
      </c>
      <c r="D1669" s="2" t="s">
        <v>98</v>
      </c>
      <c r="E1669" s="3">
        <v>7116</v>
      </c>
      <c r="F1669" s="4"/>
    </row>
    <row r="1670" spans="1:6" x14ac:dyDescent="0.25">
      <c r="A1670" s="2" t="s">
        <v>18</v>
      </c>
      <c r="B1670" s="2" t="s">
        <v>92</v>
      </c>
      <c r="C1670" s="2" t="s">
        <v>93</v>
      </c>
      <c r="D1670" s="2" t="s">
        <v>98</v>
      </c>
      <c r="E1670" s="3">
        <v>2841</v>
      </c>
      <c r="F1670" s="4"/>
    </row>
    <row r="1671" spans="1:6" x14ac:dyDescent="0.25">
      <c r="A1671" s="2" t="s">
        <v>19</v>
      </c>
      <c r="B1671" s="2" t="s">
        <v>92</v>
      </c>
      <c r="C1671" s="2" t="s">
        <v>93</v>
      </c>
      <c r="D1671" s="2" t="s">
        <v>98</v>
      </c>
      <c r="E1671" s="3">
        <v>1797</v>
      </c>
      <c r="F1671" s="4"/>
    </row>
    <row r="1672" spans="1:6" x14ac:dyDescent="0.25">
      <c r="A1672" s="2" t="s">
        <v>20</v>
      </c>
      <c r="B1672" s="2" t="s">
        <v>92</v>
      </c>
      <c r="C1672" s="2" t="s">
        <v>93</v>
      </c>
      <c r="D1672" s="2" t="s">
        <v>98</v>
      </c>
      <c r="E1672" s="3">
        <v>5113</v>
      </c>
      <c r="F1672" s="4"/>
    </row>
    <row r="1673" spans="1:6" x14ac:dyDescent="0.25">
      <c r="A1673" s="2" t="s">
        <v>21</v>
      </c>
      <c r="B1673" s="2" t="s">
        <v>92</v>
      </c>
      <c r="C1673" s="2" t="s">
        <v>93</v>
      </c>
      <c r="D1673" s="2" t="s">
        <v>98</v>
      </c>
      <c r="E1673" s="3">
        <v>4337</v>
      </c>
      <c r="F1673" s="4"/>
    </row>
    <row r="1674" spans="1:6" x14ac:dyDescent="0.25">
      <c r="A1674" s="2" t="s">
        <v>22</v>
      </c>
      <c r="B1674" s="2" t="s">
        <v>92</v>
      </c>
      <c r="C1674" s="2" t="s">
        <v>93</v>
      </c>
      <c r="D1674" s="2" t="s">
        <v>98</v>
      </c>
      <c r="E1674" s="3">
        <v>5719</v>
      </c>
      <c r="F1674" s="4"/>
    </row>
    <row r="1675" spans="1:6" x14ac:dyDescent="0.25">
      <c r="A1675" s="2" t="s">
        <v>23</v>
      </c>
      <c r="B1675" s="2" t="s">
        <v>92</v>
      </c>
      <c r="C1675" s="2" t="s">
        <v>93</v>
      </c>
      <c r="D1675" s="2" t="s">
        <v>98</v>
      </c>
      <c r="E1675" s="3">
        <v>5286</v>
      </c>
      <c r="F1675" s="4"/>
    </row>
    <row r="1676" spans="1:6" x14ac:dyDescent="0.25">
      <c r="A1676" s="2" t="s">
        <v>24</v>
      </c>
      <c r="B1676" s="2" t="s">
        <v>92</v>
      </c>
      <c r="C1676" s="2" t="s">
        <v>93</v>
      </c>
      <c r="D1676" s="2" t="s">
        <v>98</v>
      </c>
      <c r="E1676" s="3">
        <v>810</v>
      </c>
      <c r="F1676" s="4"/>
    </row>
    <row r="1677" spans="1:6" x14ac:dyDescent="0.25">
      <c r="A1677" s="2" t="s">
        <v>25</v>
      </c>
      <c r="B1677" s="2" t="s">
        <v>92</v>
      </c>
      <c r="C1677" s="2" t="s">
        <v>93</v>
      </c>
      <c r="D1677" s="2" t="s">
        <v>98</v>
      </c>
      <c r="E1677" s="3">
        <v>2021</v>
      </c>
      <c r="F1677" s="4"/>
    </row>
    <row r="1678" spans="1:6" x14ac:dyDescent="0.25">
      <c r="A1678" s="2" t="s">
        <v>5</v>
      </c>
      <c r="B1678" s="2" t="s">
        <v>92</v>
      </c>
      <c r="C1678" s="2" t="s">
        <v>93</v>
      </c>
      <c r="D1678" s="2" t="s">
        <v>99</v>
      </c>
      <c r="E1678" s="3">
        <v>6286</v>
      </c>
      <c r="F1678" s="4"/>
    </row>
    <row r="1679" spans="1:6" x14ac:dyDescent="0.25">
      <c r="A1679" s="2" t="s">
        <v>9</v>
      </c>
      <c r="B1679" s="2" t="s">
        <v>92</v>
      </c>
      <c r="C1679" s="2" t="s">
        <v>93</v>
      </c>
      <c r="D1679" s="2" t="s">
        <v>99</v>
      </c>
      <c r="E1679" s="3">
        <v>7685</v>
      </c>
      <c r="F1679" s="4"/>
    </row>
    <row r="1680" spans="1:6" x14ac:dyDescent="0.25">
      <c r="A1680" s="2" t="s">
        <v>10</v>
      </c>
      <c r="B1680" s="2" t="s">
        <v>92</v>
      </c>
      <c r="C1680" s="2" t="s">
        <v>93</v>
      </c>
      <c r="D1680" s="2" t="s">
        <v>99</v>
      </c>
      <c r="E1680" s="3">
        <v>9034</v>
      </c>
      <c r="F1680" s="4"/>
    </row>
    <row r="1681" spans="1:6" x14ac:dyDescent="0.25">
      <c r="A1681" s="2" t="s">
        <v>11</v>
      </c>
      <c r="B1681" s="2" t="s">
        <v>92</v>
      </c>
      <c r="C1681" s="2" t="s">
        <v>93</v>
      </c>
      <c r="D1681" s="2" t="s">
        <v>99</v>
      </c>
      <c r="E1681" s="3">
        <v>3930</v>
      </c>
      <c r="F1681" s="4"/>
    </row>
    <row r="1682" spans="1:6" x14ac:dyDescent="0.25">
      <c r="A1682" s="2" t="s">
        <v>12</v>
      </c>
      <c r="B1682" s="2" t="s">
        <v>92</v>
      </c>
      <c r="C1682" s="2" t="s">
        <v>93</v>
      </c>
      <c r="D1682" s="2" t="s">
        <v>99</v>
      </c>
      <c r="E1682" s="3">
        <v>5209</v>
      </c>
      <c r="F1682" s="4"/>
    </row>
    <row r="1683" spans="1:6" x14ac:dyDescent="0.25">
      <c r="A1683" s="2" t="s">
        <v>13</v>
      </c>
      <c r="B1683" s="2" t="s">
        <v>92</v>
      </c>
      <c r="C1683" s="2" t="s">
        <v>93</v>
      </c>
      <c r="D1683" s="2" t="s">
        <v>99</v>
      </c>
      <c r="E1683" s="3">
        <v>3314</v>
      </c>
      <c r="F1683" s="4"/>
    </row>
    <row r="1684" spans="1:6" x14ac:dyDescent="0.25">
      <c r="A1684" s="2" t="s">
        <v>14</v>
      </c>
      <c r="B1684" s="2" t="s">
        <v>92</v>
      </c>
      <c r="C1684" s="2" t="s">
        <v>93</v>
      </c>
      <c r="D1684" s="2" t="s">
        <v>99</v>
      </c>
      <c r="E1684" s="3">
        <v>3480</v>
      </c>
      <c r="F1684" s="4"/>
    </row>
    <row r="1685" spans="1:6" x14ac:dyDescent="0.25">
      <c r="A1685" s="2" t="s">
        <v>14</v>
      </c>
      <c r="B1685" s="2" t="s">
        <v>92</v>
      </c>
      <c r="C1685" s="2" t="s">
        <v>93</v>
      </c>
      <c r="D1685" s="2" t="s">
        <v>99</v>
      </c>
      <c r="E1685" s="3">
        <v>3619</v>
      </c>
      <c r="F1685" s="4"/>
    </row>
    <row r="1686" spans="1:6" x14ac:dyDescent="0.25">
      <c r="A1686" s="2" t="s">
        <v>15</v>
      </c>
      <c r="B1686" s="2" t="s">
        <v>92</v>
      </c>
      <c r="C1686" s="2" t="s">
        <v>93</v>
      </c>
      <c r="D1686" s="2" t="s">
        <v>99</v>
      </c>
      <c r="E1686" s="3">
        <v>3619</v>
      </c>
      <c r="F1686" s="4"/>
    </row>
    <row r="1687" spans="1:6" x14ac:dyDescent="0.25">
      <c r="A1687" s="2" t="s">
        <v>16</v>
      </c>
      <c r="B1687" s="2" t="s">
        <v>92</v>
      </c>
      <c r="C1687" s="2" t="s">
        <v>93</v>
      </c>
      <c r="D1687" s="2" t="s">
        <v>99</v>
      </c>
      <c r="E1687" s="3">
        <v>2947</v>
      </c>
      <c r="F1687" s="4"/>
    </row>
    <row r="1688" spans="1:6" x14ac:dyDescent="0.25">
      <c r="A1688" s="2" t="s">
        <v>17</v>
      </c>
      <c r="B1688" s="2" t="s">
        <v>92</v>
      </c>
      <c r="C1688" s="2" t="s">
        <v>93</v>
      </c>
      <c r="D1688" s="2" t="s">
        <v>99</v>
      </c>
      <c r="E1688" s="3">
        <v>852</v>
      </c>
      <c r="F1688" s="4"/>
    </row>
    <row r="1689" spans="1:6" x14ac:dyDescent="0.25">
      <c r="A1689" s="2" t="s">
        <v>18</v>
      </c>
      <c r="B1689" s="2" t="s">
        <v>92</v>
      </c>
      <c r="C1689" s="2" t="s">
        <v>93</v>
      </c>
      <c r="D1689" s="2" t="s">
        <v>99</v>
      </c>
      <c r="E1689" s="3">
        <v>626</v>
      </c>
      <c r="F1689" s="4"/>
    </row>
    <row r="1690" spans="1:6" x14ac:dyDescent="0.25">
      <c r="A1690" s="2" t="s">
        <v>19</v>
      </c>
      <c r="B1690" s="2" t="s">
        <v>92</v>
      </c>
      <c r="C1690" s="2" t="s">
        <v>93</v>
      </c>
      <c r="D1690" s="2" t="s">
        <v>99</v>
      </c>
      <c r="E1690" s="3">
        <v>329</v>
      </c>
      <c r="F1690" s="4"/>
    </row>
    <row r="1691" spans="1:6" x14ac:dyDescent="0.25">
      <c r="A1691" s="2" t="s">
        <v>20</v>
      </c>
      <c r="B1691" s="2" t="s">
        <v>92</v>
      </c>
      <c r="C1691" s="2" t="s">
        <v>93</v>
      </c>
      <c r="D1691" s="2" t="s">
        <v>99</v>
      </c>
      <c r="E1691" s="3">
        <v>1604</v>
      </c>
      <c r="F1691" s="4"/>
    </row>
    <row r="1692" spans="1:6" x14ac:dyDescent="0.25">
      <c r="A1692" s="2" t="s">
        <v>21</v>
      </c>
      <c r="B1692" s="2" t="s">
        <v>92</v>
      </c>
      <c r="C1692" s="2" t="s">
        <v>93</v>
      </c>
      <c r="D1692" s="2" t="s">
        <v>99</v>
      </c>
      <c r="E1692" s="3">
        <v>1445</v>
      </c>
      <c r="F1692" s="4"/>
    </row>
    <row r="1693" spans="1:6" x14ac:dyDescent="0.25">
      <c r="A1693" s="2" t="s">
        <v>22</v>
      </c>
      <c r="B1693" s="2" t="s">
        <v>92</v>
      </c>
      <c r="C1693" s="2" t="s">
        <v>93</v>
      </c>
      <c r="D1693" s="2" t="s">
        <v>99</v>
      </c>
      <c r="E1693" s="3">
        <v>1787</v>
      </c>
      <c r="F1693" s="4"/>
    </row>
    <row r="1694" spans="1:6" x14ac:dyDescent="0.25">
      <c r="A1694" s="2" t="s">
        <v>23</v>
      </c>
      <c r="B1694" s="2" t="s">
        <v>92</v>
      </c>
      <c r="C1694" s="2" t="s">
        <v>93</v>
      </c>
      <c r="D1694" s="2" t="s">
        <v>99</v>
      </c>
      <c r="E1694" s="3">
        <v>666</v>
      </c>
      <c r="F1694" s="4"/>
    </row>
    <row r="1695" spans="1:6" x14ac:dyDescent="0.25">
      <c r="A1695" s="2" t="s">
        <v>24</v>
      </c>
      <c r="B1695" s="2" t="s">
        <v>92</v>
      </c>
      <c r="C1695" s="2" t="s">
        <v>93</v>
      </c>
      <c r="D1695" s="2" t="s">
        <v>99</v>
      </c>
      <c r="E1695" s="3">
        <v>3150</v>
      </c>
      <c r="F1695" s="4"/>
    </row>
    <row r="1696" spans="1:6" x14ac:dyDescent="0.25">
      <c r="A1696" s="2" t="s">
        <v>25</v>
      </c>
      <c r="B1696" s="2" t="s">
        <v>92</v>
      </c>
      <c r="C1696" s="2" t="s">
        <v>93</v>
      </c>
      <c r="D1696" s="2" t="s">
        <v>99</v>
      </c>
      <c r="E1696" s="3">
        <v>1039</v>
      </c>
      <c r="F1696" s="4"/>
    </row>
    <row r="1697" spans="1:6" x14ac:dyDescent="0.25">
      <c r="A1697" s="2" t="s">
        <v>26</v>
      </c>
      <c r="B1697" s="2" t="s">
        <v>92</v>
      </c>
      <c r="C1697" s="2" t="s">
        <v>93</v>
      </c>
      <c r="D1697" s="2" t="s">
        <v>99</v>
      </c>
      <c r="E1697" s="3">
        <v>1145</v>
      </c>
      <c r="F1697" s="4"/>
    </row>
    <row r="1698" spans="1:6" x14ac:dyDescent="0.25">
      <c r="A1698" s="2" t="s">
        <v>5</v>
      </c>
      <c r="B1698" s="2" t="s">
        <v>92</v>
      </c>
      <c r="C1698" s="2" t="s">
        <v>93</v>
      </c>
      <c r="D1698" s="2" t="s">
        <v>100</v>
      </c>
      <c r="E1698" s="3">
        <v>9503</v>
      </c>
      <c r="F1698" s="4"/>
    </row>
    <row r="1699" spans="1:6" x14ac:dyDescent="0.25">
      <c r="A1699" s="2" t="s">
        <v>9</v>
      </c>
      <c r="B1699" s="2" t="s">
        <v>92</v>
      </c>
      <c r="C1699" s="2" t="s">
        <v>93</v>
      </c>
      <c r="D1699" s="2" t="s">
        <v>100</v>
      </c>
      <c r="E1699" s="3">
        <v>4956</v>
      </c>
      <c r="F1699" s="4"/>
    </row>
    <row r="1700" spans="1:6" x14ac:dyDescent="0.25">
      <c r="A1700" s="2" t="s">
        <v>10</v>
      </c>
      <c r="B1700" s="2" t="s">
        <v>92</v>
      </c>
      <c r="C1700" s="2" t="s">
        <v>93</v>
      </c>
      <c r="D1700" s="2" t="s">
        <v>100</v>
      </c>
      <c r="E1700" s="3">
        <v>5991</v>
      </c>
      <c r="F1700" s="4"/>
    </row>
    <row r="1701" spans="1:6" x14ac:dyDescent="0.25">
      <c r="A1701" s="2" t="s">
        <v>11</v>
      </c>
      <c r="B1701" s="2" t="s">
        <v>92</v>
      </c>
      <c r="C1701" s="2" t="s">
        <v>93</v>
      </c>
      <c r="D1701" s="2" t="s">
        <v>100</v>
      </c>
      <c r="E1701" s="3">
        <v>4366</v>
      </c>
      <c r="F1701" s="4"/>
    </row>
    <row r="1702" spans="1:6" x14ac:dyDescent="0.25">
      <c r="A1702" s="2" t="s">
        <v>12</v>
      </c>
      <c r="B1702" s="2" t="s">
        <v>92</v>
      </c>
      <c r="C1702" s="2" t="s">
        <v>93</v>
      </c>
      <c r="D1702" s="2" t="s">
        <v>100</v>
      </c>
      <c r="E1702" s="3">
        <v>4840</v>
      </c>
      <c r="F1702" s="4"/>
    </row>
    <row r="1703" spans="1:6" x14ac:dyDescent="0.25">
      <c r="A1703" s="2" t="s">
        <v>13</v>
      </c>
      <c r="B1703" s="2" t="s">
        <v>92</v>
      </c>
      <c r="C1703" s="2" t="s">
        <v>93</v>
      </c>
      <c r="D1703" s="2" t="s">
        <v>100</v>
      </c>
      <c r="E1703" s="3">
        <v>4238</v>
      </c>
      <c r="F1703" s="4"/>
    </row>
    <row r="1704" spans="1:6" x14ac:dyDescent="0.25">
      <c r="A1704" s="2" t="s">
        <v>14</v>
      </c>
      <c r="B1704" s="2" t="s">
        <v>92</v>
      </c>
      <c r="C1704" s="2" t="s">
        <v>93</v>
      </c>
      <c r="D1704" s="2" t="s">
        <v>100</v>
      </c>
      <c r="E1704" s="3">
        <v>4450</v>
      </c>
      <c r="F1704" s="4"/>
    </row>
    <row r="1705" spans="1:6" x14ac:dyDescent="0.25">
      <c r="A1705" s="2" t="s">
        <v>15</v>
      </c>
      <c r="B1705" s="2" t="s">
        <v>92</v>
      </c>
      <c r="C1705" s="2" t="s">
        <v>93</v>
      </c>
      <c r="D1705" s="2" t="s">
        <v>100</v>
      </c>
      <c r="E1705" s="3">
        <v>4629</v>
      </c>
      <c r="F1705" s="4"/>
    </row>
    <row r="1706" spans="1:6" x14ac:dyDescent="0.25">
      <c r="A1706" s="2" t="s">
        <v>16</v>
      </c>
      <c r="B1706" s="2" t="s">
        <v>92</v>
      </c>
      <c r="C1706" s="2" t="s">
        <v>93</v>
      </c>
      <c r="D1706" s="2" t="s">
        <v>100</v>
      </c>
      <c r="E1706" s="3">
        <v>2755</v>
      </c>
      <c r="F1706" s="4"/>
    </row>
    <row r="1707" spans="1:6" x14ac:dyDescent="0.25">
      <c r="A1707" s="2" t="s">
        <v>17</v>
      </c>
      <c r="B1707" s="2" t="s">
        <v>92</v>
      </c>
      <c r="C1707" s="2" t="s">
        <v>93</v>
      </c>
      <c r="D1707" s="2" t="s">
        <v>100</v>
      </c>
      <c r="E1707" s="3">
        <v>4164</v>
      </c>
      <c r="F1707" s="4"/>
    </row>
    <row r="1708" spans="1:6" x14ac:dyDescent="0.25">
      <c r="A1708" s="2" t="s">
        <v>18</v>
      </c>
      <c r="B1708" s="2" t="s">
        <v>92</v>
      </c>
      <c r="C1708" s="2" t="s">
        <v>93</v>
      </c>
      <c r="D1708" s="2" t="s">
        <v>100</v>
      </c>
      <c r="E1708" s="3">
        <v>2571</v>
      </c>
      <c r="F1708" s="4"/>
    </row>
    <row r="1709" spans="1:6" x14ac:dyDescent="0.25">
      <c r="A1709" s="2" t="s">
        <v>19</v>
      </c>
      <c r="B1709" s="2" t="s">
        <v>92</v>
      </c>
      <c r="C1709" s="2" t="s">
        <v>93</v>
      </c>
      <c r="D1709" s="2" t="s">
        <v>100</v>
      </c>
      <c r="E1709" s="3">
        <v>2279</v>
      </c>
      <c r="F1709" s="4"/>
    </row>
    <row r="1710" spans="1:6" x14ac:dyDescent="0.25">
      <c r="A1710" s="2" t="s">
        <v>20</v>
      </c>
      <c r="B1710" s="2" t="s">
        <v>92</v>
      </c>
      <c r="C1710" s="2" t="s">
        <v>93</v>
      </c>
      <c r="D1710" s="2" t="s">
        <v>100</v>
      </c>
      <c r="E1710" s="3">
        <v>2569</v>
      </c>
      <c r="F1710" s="4"/>
    </row>
    <row r="1711" spans="1:6" x14ac:dyDescent="0.25">
      <c r="A1711" s="2" t="s">
        <v>21</v>
      </c>
      <c r="B1711" s="2" t="s">
        <v>92</v>
      </c>
      <c r="C1711" s="2" t="s">
        <v>93</v>
      </c>
      <c r="D1711" s="2" t="s">
        <v>100</v>
      </c>
      <c r="E1711" s="3">
        <v>3051</v>
      </c>
      <c r="F1711" s="4"/>
    </row>
    <row r="1712" spans="1:6" x14ac:dyDescent="0.25">
      <c r="A1712" s="2" t="s">
        <v>22</v>
      </c>
      <c r="B1712" s="2" t="s">
        <v>92</v>
      </c>
      <c r="C1712" s="2" t="s">
        <v>93</v>
      </c>
      <c r="D1712" s="2" t="s">
        <v>100</v>
      </c>
      <c r="E1712" s="3">
        <v>3554</v>
      </c>
      <c r="F1712" s="4"/>
    </row>
    <row r="1713" spans="1:6" x14ac:dyDescent="0.25">
      <c r="A1713" s="2" t="s">
        <v>23</v>
      </c>
      <c r="B1713" s="2" t="s">
        <v>92</v>
      </c>
      <c r="C1713" s="2" t="s">
        <v>93</v>
      </c>
      <c r="D1713" s="2" t="s">
        <v>100</v>
      </c>
      <c r="E1713" s="3">
        <v>6649</v>
      </c>
      <c r="F1713" s="4"/>
    </row>
    <row r="1714" spans="1:6" x14ac:dyDescent="0.25">
      <c r="A1714" s="2" t="s">
        <v>24</v>
      </c>
      <c r="B1714" s="2" t="s">
        <v>92</v>
      </c>
      <c r="C1714" s="2" t="s">
        <v>93</v>
      </c>
      <c r="D1714" s="2" t="s">
        <v>100</v>
      </c>
      <c r="E1714" s="3">
        <v>2961</v>
      </c>
      <c r="F1714" s="4"/>
    </row>
    <row r="1715" spans="1:6" x14ac:dyDescent="0.25">
      <c r="A1715" s="2" t="s">
        <v>25</v>
      </c>
      <c r="B1715" s="2" t="s">
        <v>92</v>
      </c>
      <c r="C1715" s="2" t="s">
        <v>93</v>
      </c>
      <c r="D1715" s="2" t="s">
        <v>100</v>
      </c>
      <c r="E1715" s="3">
        <v>3050</v>
      </c>
      <c r="F1715" s="4"/>
    </row>
    <row r="1716" spans="1:6" x14ac:dyDescent="0.25">
      <c r="A1716" s="2" t="s">
        <v>5</v>
      </c>
      <c r="B1716" s="2" t="s">
        <v>92</v>
      </c>
      <c r="C1716" s="2" t="s">
        <v>93</v>
      </c>
      <c r="D1716" s="2" t="s">
        <v>101</v>
      </c>
      <c r="E1716" s="3">
        <v>3845</v>
      </c>
      <c r="F1716" s="4"/>
    </row>
    <row r="1717" spans="1:6" x14ac:dyDescent="0.25">
      <c r="A1717" s="2" t="s">
        <v>9</v>
      </c>
      <c r="B1717" s="2" t="s">
        <v>92</v>
      </c>
      <c r="C1717" s="2" t="s">
        <v>93</v>
      </c>
      <c r="D1717" s="2" t="s">
        <v>101</v>
      </c>
      <c r="E1717" s="3">
        <v>2689</v>
      </c>
      <c r="F1717" s="4"/>
    </row>
    <row r="1718" spans="1:6" x14ac:dyDescent="0.25">
      <c r="A1718" s="2" t="s">
        <v>10</v>
      </c>
      <c r="B1718" s="2" t="s">
        <v>92</v>
      </c>
      <c r="C1718" s="2" t="s">
        <v>93</v>
      </c>
      <c r="D1718" s="2" t="s">
        <v>101</v>
      </c>
      <c r="E1718" s="3">
        <v>2729</v>
      </c>
      <c r="F1718" s="4"/>
    </row>
    <row r="1719" spans="1:6" x14ac:dyDescent="0.25">
      <c r="A1719" s="2" t="s">
        <v>11</v>
      </c>
      <c r="B1719" s="2" t="s">
        <v>92</v>
      </c>
      <c r="C1719" s="2" t="s">
        <v>93</v>
      </c>
      <c r="D1719" s="2" t="s">
        <v>101</v>
      </c>
      <c r="E1719" s="3">
        <v>3357</v>
      </c>
      <c r="F1719" s="4"/>
    </row>
    <row r="1720" spans="1:6" x14ac:dyDescent="0.25">
      <c r="A1720" s="2" t="s">
        <v>12</v>
      </c>
      <c r="B1720" s="2" t="s">
        <v>92</v>
      </c>
      <c r="C1720" s="2" t="s">
        <v>93</v>
      </c>
      <c r="D1720" s="2" t="s">
        <v>101</v>
      </c>
      <c r="E1720" s="3">
        <v>3615</v>
      </c>
      <c r="F1720" s="4"/>
    </row>
    <row r="1721" spans="1:6" x14ac:dyDescent="0.25">
      <c r="A1721" s="2" t="s">
        <v>13</v>
      </c>
      <c r="B1721" s="2" t="s">
        <v>92</v>
      </c>
      <c r="C1721" s="2" t="s">
        <v>93</v>
      </c>
      <c r="D1721" s="2" t="s">
        <v>101</v>
      </c>
      <c r="E1721" s="3">
        <v>2062</v>
      </c>
      <c r="F1721" s="4"/>
    </row>
    <row r="1722" spans="1:6" x14ac:dyDescent="0.25">
      <c r="A1722" s="2" t="s">
        <v>14</v>
      </c>
      <c r="B1722" s="2" t="s">
        <v>92</v>
      </c>
      <c r="C1722" s="2" t="s">
        <v>93</v>
      </c>
      <c r="D1722" s="2" t="s">
        <v>101</v>
      </c>
      <c r="E1722" s="3">
        <v>2165</v>
      </c>
      <c r="F1722" s="4"/>
    </row>
    <row r="1723" spans="1:6" x14ac:dyDescent="0.25">
      <c r="A1723" s="2" t="s">
        <v>15</v>
      </c>
      <c r="B1723" s="2" t="s">
        <v>92</v>
      </c>
      <c r="C1723" s="2" t="s">
        <v>93</v>
      </c>
      <c r="D1723" s="2" t="s">
        <v>101</v>
      </c>
      <c r="E1723" s="3">
        <v>2272</v>
      </c>
      <c r="F1723" s="4"/>
    </row>
    <row r="1724" spans="1:6" x14ac:dyDescent="0.25">
      <c r="A1724" s="2" t="s">
        <v>16</v>
      </c>
      <c r="B1724" s="2" t="s">
        <v>92</v>
      </c>
      <c r="C1724" s="2" t="s">
        <v>93</v>
      </c>
      <c r="D1724" s="2" t="s">
        <v>101</v>
      </c>
      <c r="E1724" s="3">
        <v>3326</v>
      </c>
      <c r="F1724" s="4"/>
    </row>
    <row r="1725" spans="1:6" x14ac:dyDescent="0.25">
      <c r="A1725" s="2" t="s">
        <v>17</v>
      </c>
      <c r="B1725" s="2" t="s">
        <v>92</v>
      </c>
      <c r="C1725" s="2" t="s">
        <v>93</v>
      </c>
      <c r="D1725" s="2" t="s">
        <v>101</v>
      </c>
      <c r="E1725" s="3">
        <v>2991</v>
      </c>
      <c r="F1725" s="4"/>
    </row>
    <row r="1726" spans="1:6" x14ac:dyDescent="0.25">
      <c r="A1726" s="2" t="s">
        <v>18</v>
      </c>
      <c r="B1726" s="2" t="s">
        <v>92</v>
      </c>
      <c r="C1726" s="2" t="s">
        <v>93</v>
      </c>
      <c r="D1726" s="2" t="s">
        <v>101</v>
      </c>
      <c r="E1726" s="3">
        <v>1591</v>
      </c>
      <c r="F1726" s="4"/>
    </row>
    <row r="1727" spans="1:6" x14ac:dyDescent="0.25">
      <c r="A1727" s="2" t="s">
        <v>19</v>
      </c>
      <c r="B1727" s="2" t="s">
        <v>92</v>
      </c>
      <c r="C1727" s="2" t="s">
        <v>93</v>
      </c>
      <c r="D1727" s="2" t="s">
        <v>101</v>
      </c>
      <c r="E1727" s="3">
        <v>1234</v>
      </c>
      <c r="F1727" s="4"/>
    </row>
    <row r="1728" spans="1:6" x14ac:dyDescent="0.25">
      <c r="A1728" s="2" t="s">
        <v>20</v>
      </c>
      <c r="B1728" s="2" t="s">
        <v>92</v>
      </c>
      <c r="C1728" s="2" t="s">
        <v>93</v>
      </c>
      <c r="D1728" s="2" t="s">
        <v>101</v>
      </c>
      <c r="E1728" s="3">
        <v>4556</v>
      </c>
      <c r="F1728" s="4"/>
    </row>
    <row r="1729" spans="1:6" x14ac:dyDescent="0.25">
      <c r="A1729" s="2" t="s">
        <v>21</v>
      </c>
      <c r="B1729" s="2" t="s">
        <v>92</v>
      </c>
      <c r="C1729" s="2" t="s">
        <v>93</v>
      </c>
      <c r="D1729" s="2" t="s">
        <v>101</v>
      </c>
      <c r="E1729" s="3">
        <v>3136</v>
      </c>
      <c r="F1729" s="4"/>
    </row>
    <row r="1730" spans="1:6" x14ac:dyDescent="0.25">
      <c r="A1730" s="2" t="s">
        <v>22</v>
      </c>
      <c r="B1730" s="2" t="s">
        <v>92</v>
      </c>
      <c r="C1730" s="2" t="s">
        <v>93</v>
      </c>
      <c r="D1730" s="2" t="s">
        <v>101</v>
      </c>
      <c r="E1730" s="3">
        <v>3634</v>
      </c>
      <c r="F1730" s="4"/>
    </row>
    <row r="1731" spans="1:6" x14ac:dyDescent="0.25">
      <c r="A1731" s="2" t="s">
        <v>23</v>
      </c>
      <c r="B1731" s="2" t="s">
        <v>92</v>
      </c>
      <c r="C1731" s="2" t="s">
        <v>93</v>
      </c>
      <c r="D1731" s="2" t="s">
        <v>101</v>
      </c>
      <c r="E1731" s="3">
        <v>9803</v>
      </c>
      <c r="F1731" s="4"/>
    </row>
    <row r="1732" spans="1:6" x14ac:dyDescent="0.25">
      <c r="A1732" s="2" t="s">
        <v>24</v>
      </c>
      <c r="B1732" s="2" t="s">
        <v>92</v>
      </c>
      <c r="C1732" s="2" t="s">
        <v>93</v>
      </c>
      <c r="D1732" s="2" t="s">
        <v>101</v>
      </c>
      <c r="E1732" s="3">
        <v>8448</v>
      </c>
      <c r="F1732" s="4"/>
    </row>
    <row r="1733" spans="1:6" x14ac:dyDescent="0.25">
      <c r="A1733" s="2" t="s">
        <v>5</v>
      </c>
      <c r="B1733" s="2" t="s">
        <v>92</v>
      </c>
      <c r="C1733" s="2" t="s">
        <v>93</v>
      </c>
      <c r="D1733" s="2" t="s">
        <v>102</v>
      </c>
      <c r="E1733" s="3">
        <v>3486</v>
      </c>
      <c r="F1733" s="4"/>
    </row>
    <row r="1734" spans="1:6" x14ac:dyDescent="0.25">
      <c r="A1734" s="2" t="s">
        <v>9</v>
      </c>
      <c r="B1734" s="2" t="s">
        <v>92</v>
      </c>
      <c r="C1734" s="2" t="s">
        <v>93</v>
      </c>
      <c r="D1734" s="2" t="s">
        <v>102</v>
      </c>
      <c r="E1734" s="3">
        <v>2874</v>
      </c>
      <c r="F1734" s="4"/>
    </row>
    <row r="1735" spans="1:6" x14ac:dyDescent="0.25">
      <c r="A1735" s="2" t="s">
        <v>10</v>
      </c>
      <c r="B1735" s="2" t="s">
        <v>92</v>
      </c>
      <c r="C1735" s="2" t="s">
        <v>93</v>
      </c>
      <c r="D1735" s="2" t="s">
        <v>102</v>
      </c>
      <c r="E1735" s="3">
        <v>4198</v>
      </c>
      <c r="F1735" s="4"/>
    </row>
    <row r="1736" spans="1:6" x14ac:dyDescent="0.25">
      <c r="A1736" s="2" t="s">
        <v>11</v>
      </c>
      <c r="B1736" s="2" t="s">
        <v>92</v>
      </c>
      <c r="C1736" s="2" t="s">
        <v>93</v>
      </c>
      <c r="D1736" s="2" t="s">
        <v>102</v>
      </c>
      <c r="E1736" s="3">
        <v>3186</v>
      </c>
      <c r="F1736" s="4"/>
    </row>
    <row r="1737" spans="1:6" x14ac:dyDescent="0.25">
      <c r="A1737" s="2" t="s">
        <v>12</v>
      </c>
      <c r="B1737" s="2" t="s">
        <v>92</v>
      </c>
      <c r="C1737" s="2" t="s">
        <v>93</v>
      </c>
      <c r="D1737" s="2" t="s">
        <v>102</v>
      </c>
      <c r="E1737" s="3">
        <v>3768</v>
      </c>
      <c r="F1737" s="4"/>
    </row>
    <row r="1738" spans="1:6" x14ac:dyDescent="0.25">
      <c r="A1738" s="2" t="s">
        <v>13</v>
      </c>
      <c r="B1738" s="2" t="s">
        <v>92</v>
      </c>
      <c r="C1738" s="2" t="s">
        <v>93</v>
      </c>
      <c r="D1738" s="2" t="s">
        <v>102</v>
      </c>
      <c r="E1738" s="3">
        <v>4016</v>
      </c>
      <c r="F1738" s="4"/>
    </row>
    <row r="1739" spans="1:6" x14ac:dyDescent="0.25">
      <c r="A1739" s="2" t="s">
        <v>14</v>
      </c>
      <c r="B1739" s="2" t="s">
        <v>92</v>
      </c>
      <c r="C1739" s="2" t="s">
        <v>93</v>
      </c>
      <c r="D1739" s="2" t="s">
        <v>102</v>
      </c>
      <c r="E1739" s="3">
        <v>4217</v>
      </c>
      <c r="F1739" s="4"/>
    </row>
    <row r="1740" spans="1:6" x14ac:dyDescent="0.25">
      <c r="A1740" s="2" t="s">
        <v>15</v>
      </c>
      <c r="B1740" s="2" t="s">
        <v>92</v>
      </c>
      <c r="C1740" s="2" t="s">
        <v>93</v>
      </c>
      <c r="D1740" s="2" t="s">
        <v>102</v>
      </c>
      <c r="E1740" s="3">
        <v>4385</v>
      </c>
      <c r="F1740" s="4"/>
    </row>
    <row r="1741" spans="1:6" x14ac:dyDescent="0.25">
      <c r="A1741" s="2" t="s">
        <v>16</v>
      </c>
      <c r="B1741" s="2" t="s">
        <v>92</v>
      </c>
      <c r="C1741" s="2" t="s">
        <v>93</v>
      </c>
      <c r="D1741" s="2" t="s">
        <v>102</v>
      </c>
      <c r="E1741" s="3">
        <v>1745</v>
      </c>
      <c r="F1741" s="4"/>
    </row>
    <row r="1742" spans="1:6" x14ac:dyDescent="0.25">
      <c r="A1742" s="2" t="s">
        <v>17</v>
      </c>
      <c r="B1742" s="2" t="s">
        <v>92</v>
      </c>
      <c r="C1742" s="2" t="s">
        <v>93</v>
      </c>
      <c r="D1742" s="2" t="s">
        <v>102</v>
      </c>
      <c r="E1742" s="3">
        <v>1896</v>
      </c>
      <c r="F1742" s="4"/>
    </row>
    <row r="1743" spans="1:6" x14ac:dyDescent="0.25">
      <c r="A1743" s="2" t="s">
        <v>18</v>
      </c>
      <c r="B1743" s="2" t="s">
        <v>92</v>
      </c>
      <c r="C1743" s="2" t="s">
        <v>93</v>
      </c>
      <c r="D1743" s="2" t="s">
        <v>102</v>
      </c>
      <c r="E1743" s="3">
        <v>1431</v>
      </c>
      <c r="F1743" s="4"/>
    </row>
    <row r="1744" spans="1:6" x14ac:dyDescent="0.25">
      <c r="A1744" s="2" t="s">
        <v>19</v>
      </c>
      <c r="B1744" s="2" t="s">
        <v>92</v>
      </c>
      <c r="C1744" s="2" t="s">
        <v>93</v>
      </c>
      <c r="D1744" s="2" t="s">
        <v>102</v>
      </c>
      <c r="E1744" s="3">
        <v>884</v>
      </c>
      <c r="F1744" s="4"/>
    </row>
    <row r="1745" spans="1:6" x14ac:dyDescent="0.25">
      <c r="A1745" s="2" t="s">
        <v>20</v>
      </c>
      <c r="B1745" s="2" t="s">
        <v>92</v>
      </c>
      <c r="C1745" s="2" t="s">
        <v>93</v>
      </c>
      <c r="D1745" s="2" t="s">
        <v>102</v>
      </c>
      <c r="E1745" s="3">
        <v>2022</v>
      </c>
      <c r="F1745" s="4"/>
    </row>
    <row r="1746" spans="1:6" x14ac:dyDescent="0.25">
      <c r="A1746" s="2" t="s">
        <v>21</v>
      </c>
      <c r="B1746" s="2" t="s">
        <v>92</v>
      </c>
      <c r="C1746" s="2" t="s">
        <v>93</v>
      </c>
      <c r="D1746" s="2" t="s">
        <v>102</v>
      </c>
      <c r="E1746" s="3">
        <v>1742</v>
      </c>
      <c r="F1746" s="4"/>
    </row>
    <row r="1747" spans="1:6" x14ac:dyDescent="0.25">
      <c r="A1747" s="2" t="s">
        <v>22</v>
      </c>
      <c r="B1747" s="2" t="s">
        <v>92</v>
      </c>
      <c r="C1747" s="2" t="s">
        <v>93</v>
      </c>
      <c r="D1747" s="2" t="s">
        <v>102</v>
      </c>
      <c r="E1747" s="3">
        <v>2048</v>
      </c>
      <c r="F1747" s="4"/>
    </row>
    <row r="1748" spans="1:6" x14ac:dyDescent="0.25">
      <c r="A1748" s="2" t="s">
        <v>23</v>
      </c>
      <c r="B1748" s="2" t="s">
        <v>92</v>
      </c>
      <c r="C1748" s="2" t="s">
        <v>93</v>
      </c>
      <c r="D1748" s="2" t="s">
        <v>102</v>
      </c>
      <c r="E1748" s="3">
        <v>1547</v>
      </c>
      <c r="F1748" s="4"/>
    </row>
    <row r="1749" spans="1:6" x14ac:dyDescent="0.25">
      <c r="A1749" s="2" t="s">
        <v>24</v>
      </c>
      <c r="B1749" s="2" t="s">
        <v>92</v>
      </c>
      <c r="C1749" s="2" t="s">
        <v>93</v>
      </c>
      <c r="D1749" s="2" t="s">
        <v>102</v>
      </c>
      <c r="E1749" s="3">
        <v>2533</v>
      </c>
      <c r="F1749" s="4"/>
    </row>
    <row r="1750" spans="1:6" x14ac:dyDescent="0.25">
      <c r="A1750" s="2" t="s">
        <v>25</v>
      </c>
      <c r="B1750" s="2" t="s">
        <v>92</v>
      </c>
      <c r="C1750" s="2" t="s">
        <v>93</v>
      </c>
      <c r="D1750" s="2" t="s">
        <v>102</v>
      </c>
      <c r="E1750" s="3">
        <v>1017</v>
      </c>
      <c r="F1750" s="4"/>
    </row>
    <row r="1751" spans="1:6" x14ac:dyDescent="0.25">
      <c r="A1751" s="2" t="s">
        <v>26</v>
      </c>
      <c r="B1751" s="2" t="s">
        <v>92</v>
      </c>
      <c r="C1751" s="2" t="s">
        <v>93</v>
      </c>
      <c r="D1751" s="2" t="s">
        <v>102</v>
      </c>
      <c r="E1751" s="3">
        <v>2448</v>
      </c>
      <c r="F1751" s="4"/>
    </row>
    <row r="1752" spans="1:6" x14ac:dyDescent="0.25">
      <c r="A1752" s="2" t="s">
        <v>5</v>
      </c>
      <c r="B1752" s="2" t="s">
        <v>92</v>
      </c>
      <c r="C1752" s="2" t="s">
        <v>93</v>
      </c>
      <c r="D1752" s="2" t="s">
        <v>103</v>
      </c>
      <c r="E1752" s="3">
        <v>334</v>
      </c>
      <c r="F1752" s="4"/>
    </row>
    <row r="1753" spans="1:6" x14ac:dyDescent="0.25">
      <c r="A1753" s="2" t="s">
        <v>9</v>
      </c>
      <c r="B1753" s="2" t="s">
        <v>92</v>
      </c>
      <c r="C1753" s="2" t="s">
        <v>93</v>
      </c>
      <c r="D1753" s="2" t="s">
        <v>103</v>
      </c>
      <c r="E1753" s="3">
        <v>118</v>
      </c>
      <c r="F1753" s="4"/>
    </row>
    <row r="1754" spans="1:6" x14ac:dyDescent="0.25">
      <c r="A1754" s="2" t="s">
        <v>10</v>
      </c>
      <c r="B1754" s="2" t="s">
        <v>92</v>
      </c>
      <c r="C1754" s="2" t="s">
        <v>93</v>
      </c>
      <c r="D1754" s="2" t="s">
        <v>103</v>
      </c>
      <c r="E1754" s="3">
        <v>5818</v>
      </c>
      <c r="F1754" s="4"/>
    </row>
    <row r="1755" spans="1:6" x14ac:dyDescent="0.25">
      <c r="A1755" s="2" t="s">
        <v>11</v>
      </c>
      <c r="B1755" s="2" t="s">
        <v>92</v>
      </c>
      <c r="C1755" s="2" t="s">
        <v>93</v>
      </c>
      <c r="D1755" s="2" t="s">
        <v>103</v>
      </c>
      <c r="E1755" s="3">
        <v>9866</v>
      </c>
      <c r="F1755" s="4"/>
    </row>
    <row r="1756" spans="1:6" x14ac:dyDescent="0.25">
      <c r="A1756" s="2" t="s">
        <v>12</v>
      </c>
      <c r="B1756" s="2" t="s">
        <v>92</v>
      </c>
      <c r="C1756" s="2" t="s">
        <v>93</v>
      </c>
      <c r="D1756" s="2" t="s">
        <v>103</v>
      </c>
      <c r="E1756" s="3">
        <v>18314</v>
      </c>
      <c r="F1756" s="4"/>
    </row>
    <row r="1757" spans="1:6" x14ac:dyDescent="0.25">
      <c r="A1757" s="2" t="s">
        <v>13</v>
      </c>
      <c r="B1757" s="2" t="s">
        <v>92</v>
      </c>
      <c r="C1757" s="2" t="s">
        <v>93</v>
      </c>
      <c r="D1757" s="2" t="s">
        <v>103</v>
      </c>
      <c r="E1757" s="3">
        <v>106</v>
      </c>
      <c r="F1757" s="4"/>
    </row>
    <row r="1758" spans="1:6" x14ac:dyDescent="0.25">
      <c r="A1758" s="2" t="s">
        <v>14</v>
      </c>
      <c r="B1758" s="2" t="s">
        <v>92</v>
      </c>
      <c r="C1758" s="2" t="s">
        <v>93</v>
      </c>
      <c r="D1758" s="2" t="s">
        <v>103</v>
      </c>
      <c r="E1758" s="3">
        <v>111</v>
      </c>
      <c r="F1758" s="4"/>
    </row>
    <row r="1759" spans="1:6" x14ac:dyDescent="0.25">
      <c r="A1759" s="2" t="s">
        <v>15</v>
      </c>
      <c r="B1759" s="2" t="s">
        <v>92</v>
      </c>
      <c r="C1759" s="2" t="s">
        <v>93</v>
      </c>
      <c r="D1759" s="2" t="s">
        <v>103</v>
      </c>
      <c r="E1759" s="3">
        <v>4864</v>
      </c>
      <c r="F1759" s="4"/>
    </row>
    <row r="1760" spans="1:6" x14ac:dyDescent="0.25">
      <c r="A1760" s="2" t="s">
        <v>16</v>
      </c>
      <c r="B1760" s="2" t="s">
        <v>92</v>
      </c>
      <c r="C1760" s="2" t="s">
        <v>93</v>
      </c>
      <c r="D1760" s="2" t="s">
        <v>103</v>
      </c>
      <c r="E1760" s="3">
        <v>84</v>
      </c>
      <c r="F1760" s="4"/>
    </row>
    <row r="1761" spans="1:6" x14ac:dyDescent="0.25">
      <c r="A1761" s="2" t="s">
        <v>17</v>
      </c>
      <c r="B1761" s="2" t="s">
        <v>92</v>
      </c>
      <c r="C1761" s="2" t="s">
        <v>93</v>
      </c>
      <c r="D1761" s="2" t="s">
        <v>103</v>
      </c>
      <c r="E1761" s="3">
        <v>1144</v>
      </c>
      <c r="F1761" s="4"/>
    </row>
    <row r="1762" spans="1:6" x14ac:dyDescent="0.25">
      <c r="A1762" s="2" t="s">
        <v>18</v>
      </c>
      <c r="B1762" s="2" t="s">
        <v>92</v>
      </c>
      <c r="C1762" s="2" t="s">
        <v>93</v>
      </c>
      <c r="D1762" s="2" t="s">
        <v>103</v>
      </c>
      <c r="E1762" s="3">
        <v>280</v>
      </c>
      <c r="F1762" s="4"/>
    </row>
    <row r="1763" spans="1:6" x14ac:dyDescent="0.25">
      <c r="A1763" s="2" t="s">
        <v>19</v>
      </c>
      <c r="B1763" s="2" t="s">
        <v>92</v>
      </c>
      <c r="C1763" s="2" t="s">
        <v>93</v>
      </c>
      <c r="D1763" s="2" t="s">
        <v>103</v>
      </c>
      <c r="E1763" s="3">
        <v>42</v>
      </c>
      <c r="F1763" s="4"/>
    </row>
    <row r="1764" spans="1:6" x14ac:dyDescent="0.25">
      <c r="A1764" s="2" t="s">
        <v>20</v>
      </c>
      <c r="B1764" s="2" t="s">
        <v>92</v>
      </c>
      <c r="C1764" s="2" t="s">
        <v>93</v>
      </c>
      <c r="D1764" s="2" t="s">
        <v>103</v>
      </c>
      <c r="E1764" s="3">
        <v>13</v>
      </c>
      <c r="F1764" s="4"/>
    </row>
    <row r="1765" spans="1:6" x14ac:dyDescent="0.25">
      <c r="A1765" s="2" t="s">
        <v>21</v>
      </c>
      <c r="B1765" s="2" t="s">
        <v>92</v>
      </c>
      <c r="C1765" s="2" t="s">
        <v>93</v>
      </c>
      <c r="D1765" s="2" t="s">
        <v>103</v>
      </c>
      <c r="E1765" s="3">
        <v>84</v>
      </c>
      <c r="F1765" s="4"/>
    </row>
    <row r="1766" spans="1:6" x14ac:dyDescent="0.25">
      <c r="A1766" s="2" t="s">
        <v>22</v>
      </c>
      <c r="B1766" s="2" t="s">
        <v>92</v>
      </c>
      <c r="C1766" s="2" t="s">
        <v>93</v>
      </c>
      <c r="D1766" s="2" t="s">
        <v>103</v>
      </c>
      <c r="E1766" s="3">
        <v>97</v>
      </c>
      <c r="F1766" s="4"/>
    </row>
    <row r="1767" spans="1:6" x14ac:dyDescent="0.25">
      <c r="A1767" s="2" t="s">
        <v>23</v>
      </c>
      <c r="B1767" s="2" t="s">
        <v>92</v>
      </c>
      <c r="C1767" s="2" t="s">
        <v>93</v>
      </c>
      <c r="D1767" s="2" t="s">
        <v>103</v>
      </c>
      <c r="E1767" s="3">
        <v>846</v>
      </c>
      <c r="F1767" s="4"/>
    </row>
    <row r="1768" spans="1:6" x14ac:dyDescent="0.25">
      <c r="A1768" s="2" t="s">
        <v>24</v>
      </c>
      <c r="B1768" s="2" t="s">
        <v>92</v>
      </c>
      <c r="C1768" s="2" t="s">
        <v>93</v>
      </c>
      <c r="D1768" s="2" t="s">
        <v>103</v>
      </c>
      <c r="E1768" s="3">
        <v>1025</v>
      </c>
      <c r="F1768" s="4"/>
    </row>
    <row r="1769" spans="1:6" x14ac:dyDescent="0.25">
      <c r="A1769" s="2" t="s">
        <v>5</v>
      </c>
      <c r="B1769" s="2" t="s">
        <v>92</v>
      </c>
      <c r="C1769" s="2" t="s">
        <v>93</v>
      </c>
      <c r="D1769" s="2" t="s">
        <v>104</v>
      </c>
      <c r="E1769" s="3">
        <v>4537</v>
      </c>
      <c r="F1769" s="4"/>
    </row>
    <row r="1770" spans="1:6" x14ac:dyDescent="0.25">
      <c r="A1770" s="2" t="s">
        <v>9</v>
      </c>
      <c r="B1770" s="2" t="s">
        <v>92</v>
      </c>
      <c r="C1770" s="2" t="s">
        <v>93</v>
      </c>
      <c r="D1770" s="2" t="s">
        <v>104</v>
      </c>
      <c r="E1770" s="3">
        <v>1085</v>
      </c>
      <c r="F1770" s="4"/>
    </row>
    <row r="1771" spans="1:6" x14ac:dyDescent="0.25">
      <c r="A1771" s="2" t="s">
        <v>10</v>
      </c>
      <c r="B1771" s="2" t="s">
        <v>92</v>
      </c>
      <c r="C1771" s="2" t="s">
        <v>93</v>
      </c>
      <c r="D1771" s="2" t="s">
        <v>104</v>
      </c>
      <c r="E1771" s="3">
        <v>1315</v>
      </c>
      <c r="F1771" s="4"/>
    </row>
    <row r="1772" spans="1:6" x14ac:dyDescent="0.25">
      <c r="A1772" s="2" t="s">
        <v>11</v>
      </c>
      <c r="B1772" s="2" t="s">
        <v>92</v>
      </c>
      <c r="C1772" s="2" t="s">
        <v>93</v>
      </c>
      <c r="D1772" s="2" t="s">
        <v>104</v>
      </c>
      <c r="E1772" s="3">
        <v>4364</v>
      </c>
      <c r="F1772" s="4"/>
    </row>
    <row r="1773" spans="1:6" x14ac:dyDescent="0.25">
      <c r="A1773" s="2" t="s">
        <v>12</v>
      </c>
      <c r="B1773" s="2" t="s">
        <v>92</v>
      </c>
      <c r="C1773" s="2" t="s">
        <v>93</v>
      </c>
      <c r="D1773" s="2" t="s">
        <v>104</v>
      </c>
      <c r="E1773" s="3">
        <v>3154</v>
      </c>
      <c r="F1773" s="4"/>
    </row>
    <row r="1774" spans="1:6" x14ac:dyDescent="0.25">
      <c r="A1774" s="2" t="s">
        <v>13</v>
      </c>
      <c r="B1774" s="2" t="s">
        <v>92</v>
      </c>
      <c r="C1774" s="2" t="s">
        <v>93</v>
      </c>
      <c r="D1774" s="2" t="s">
        <v>104</v>
      </c>
      <c r="E1774" s="3">
        <v>5620</v>
      </c>
      <c r="F1774" s="4"/>
    </row>
    <row r="1775" spans="1:6" x14ac:dyDescent="0.25">
      <c r="A1775" s="2" t="s">
        <v>14</v>
      </c>
      <c r="B1775" s="2" t="s">
        <v>92</v>
      </c>
      <c r="C1775" s="2" t="s">
        <v>93</v>
      </c>
      <c r="D1775" s="2" t="s">
        <v>104</v>
      </c>
      <c r="E1775" s="3">
        <v>6069</v>
      </c>
      <c r="F1775" s="4"/>
    </row>
    <row r="1776" spans="1:6" x14ac:dyDescent="0.25">
      <c r="A1776" s="2" t="s">
        <v>15</v>
      </c>
      <c r="B1776" s="2" t="s">
        <v>92</v>
      </c>
      <c r="C1776" s="2" t="s">
        <v>93</v>
      </c>
      <c r="D1776" s="2" t="s">
        <v>104</v>
      </c>
      <c r="E1776" s="3">
        <v>6494</v>
      </c>
      <c r="F1776" s="4"/>
    </row>
    <row r="1777" spans="1:6" x14ac:dyDescent="0.25">
      <c r="A1777" s="2" t="s">
        <v>16</v>
      </c>
      <c r="B1777" s="2" t="s">
        <v>92</v>
      </c>
      <c r="C1777" s="2" t="s">
        <v>93</v>
      </c>
      <c r="D1777" s="2" t="s">
        <v>104</v>
      </c>
      <c r="E1777" s="3">
        <v>4013</v>
      </c>
      <c r="F1777" s="4"/>
    </row>
    <row r="1778" spans="1:6" x14ac:dyDescent="0.25">
      <c r="A1778" s="2" t="s">
        <v>17</v>
      </c>
      <c r="B1778" s="2" t="s">
        <v>92</v>
      </c>
      <c r="C1778" s="2" t="s">
        <v>93</v>
      </c>
      <c r="D1778" s="2" t="s">
        <v>104</v>
      </c>
      <c r="E1778" s="3">
        <v>2800</v>
      </c>
      <c r="F1778" s="4"/>
    </row>
    <row r="1779" spans="1:6" x14ac:dyDescent="0.25">
      <c r="A1779" s="2" t="s">
        <v>18</v>
      </c>
      <c r="B1779" s="2" t="s">
        <v>92</v>
      </c>
      <c r="C1779" s="2" t="s">
        <v>93</v>
      </c>
      <c r="D1779" s="2" t="s">
        <v>104</v>
      </c>
      <c r="E1779" s="3">
        <v>36</v>
      </c>
      <c r="F1779" s="4"/>
    </row>
    <row r="1780" spans="1:6" x14ac:dyDescent="0.25">
      <c r="A1780" s="2" t="s">
        <v>19</v>
      </c>
      <c r="B1780" s="2" t="s">
        <v>92</v>
      </c>
      <c r="C1780" s="2" t="s">
        <v>93</v>
      </c>
      <c r="D1780" s="2" t="s">
        <v>104</v>
      </c>
      <c r="E1780" s="3">
        <v>24</v>
      </c>
      <c r="F1780" s="4"/>
    </row>
    <row r="1781" spans="1:6" x14ac:dyDescent="0.25">
      <c r="A1781" s="2" t="s">
        <v>22</v>
      </c>
      <c r="B1781" s="2" t="s">
        <v>92</v>
      </c>
      <c r="C1781" s="2" t="s">
        <v>93</v>
      </c>
      <c r="D1781" s="2" t="s">
        <v>104</v>
      </c>
      <c r="E1781" s="3">
        <v>691</v>
      </c>
      <c r="F1781" s="4"/>
    </row>
    <row r="1782" spans="1:6" x14ac:dyDescent="0.25">
      <c r="A1782" s="2" t="s">
        <v>23</v>
      </c>
      <c r="B1782" s="2" t="s">
        <v>92</v>
      </c>
      <c r="C1782" s="2" t="s">
        <v>93</v>
      </c>
      <c r="D1782" s="2" t="s">
        <v>104</v>
      </c>
      <c r="E1782" s="3">
        <v>494</v>
      </c>
      <c r="F1782" s="4"/>
    </row>
    <row r="1783" spans="1:6" x14ac:dyDescent="0.25">
      <c r="A1783" s="2" t="s">
        <v>24</v>
      </c>
      <c r="B1783" s="2" t="s">
        <v>92</v>
      </c>
      <c r="C1783" s="2" t="s">
        <v>93</v>
      </c>
      <c r="D1783" s="2" t="s">
        <v>104</v>
      </c>
      <c r="E1783" s="3">
        <v>685</v>
      </c>
      <c r="F1783" s="4"/>
    </row>
    <row r="1784" spans="1:6" x14ac:dyDescent="0.25">
      <c r="A1784" s="2" t="s">
        <v>25</v>
      </c>
      <c r="B1784" s="2" t="s">
        <v>92</v>
      </c>
      <c r="C1784" s="2" t="s">
        <v>93</v>
      </c>
      <c r="D1784" s="2" t="s">
        <v>104</v>
      </c>
      <c r="E1784" s="3">
        <v>1314</v>
      </c>
      <c r="F1784" s="4"/>
    </row>
    <row r="1785" spans="1:6" x14ac:dyDescent="0.25">
      <c r="A1785" s="2" t="s">
        <v>26</v>
      </c>
      <c r="B1785" s="2" t="s">
        <v>92</v>
      </c>
      <c r="C1785" s="2" t="s">
        <v>93</v>
      </c>
      <c r="D1785" s="2" t="s">
        <v>104</v>
      </c>
      <c r="E1785" s="3">
        <v>1215</v>
      </c>
      <c r="F1785" s="4"/>
    </row>
    <row r="1786" spans="1:6" x14ac:dyDescent="0.25">
      <c r="A1786" s="2" t="s">
        <v>5</v>
      </c>
      <c r="B1786" s="2" t="s">
        <v>92</v>
      </c>
      <c r="C1786" s="2" t="s">
        <v>93</v>
      </c>
      <c r="D1786" s="2" t="s">
        <v>105</v>
      </c>
      <c r="E1786" s="3">
        <v>2111</v>
      </c>
      <c r="F1786" s="4"/>
    </row>
    <row r="1787" spans="1:6" x14ac:dyDescent="0.25">
      <c r="A1787" s="2" t="s">
        <v>9</v>
      </c>
      <c r="B1787" s="2" t="s">
        <v>92</v>
      </c>
      <c r="C1787" s="2" t="s">
        <v>93</v>
      </c>
      <c r="D1787" s="2" t="s">
        <v>105</v>
      </c>
      <c r="E1787" s="3">
        <v>1990</v>
      </c>
      <c r="F1787" s="4"/>
    </row>
    <row r="1788" spans="1:6" x14ac:dyDescent="0.25">
      <c r="A1788" s="2" t="s">
        <v>10</v>
      </c>
      <c r="B1788" s="2" t="s">
        <v>92</v>
      </c>
      <c r="C1788" s="2" t="s">
        <v>93</v>
      </c>
      <c r="D1788" s="2" t="s">
        <v>105</v>
      </c>
      <c r="E1788" s="3">
        <v>1746</v>
      </c>
      <c r="F1788" s="4"/>
    </row>
    <row r="1789" spans="1:6" x14ac:dyDescent="0.25">
      <c r="A1789" s="2" t="s">
        <v>11</v>
      </c>
      <c r="B1789" s="2" t="s">
        <v>92</v>
      </c>
      <c r="C1789" s="2" t="s">
        <v>93</v>
      </c>
      <c r="D1789" s="2" t="s">
        <v>105</v>
      </c>
      <c r="E1789" s="3">
        <v>1408</v>
      </c>
      <c r="F1789" s="4"/>
    </row>
    <row r="1790" spans="1:6" x14ac:dyDescent="0.25">
      <c r="A1790" s="2" t="s">
        <v>12</v>
      </c>
      <c r="B1790" s="2" t="s">
        <v>92</v>
      </c>
      <c r="C1790" s="2" t="s">
        <v>93</v>
      </c>
      <c r="D1790" s="2" t="s">
        <v>105</v>
      </c>
      <c r="E1790" s="3">
        <v>1883</v>
      </c>
      <c r="F1790" s="4"/>
    </row>
    <row r="1791" spans="1:6" x14ac:dyDescent="0.25">
      <c r="A1791" s="2" t="s">
        <v>13</v>
      </c>
      <c r="B1791" s="2" t="s">
        <v>92</v>
      </c>
      <c r="C1791" s="2" t="s">
        <v>93</v>
      </c>
      <c r="D1791" s="2" t="s">
        <v>105</v>
      </c>
      <c r="E1791" s="3">
        <v>898</v>
      </c>
      <c r="F1791" s="4"/>
    </row>
    <row r="1792" spans="1:6" x14ac:dyDescent="0.25">
      <c r="A1792" s="2" t="s">
        <v>14</v>
      </c>
      <c r="B1792" s="2" t="s">
        <v>92</v>
      </c>
      <c r="C1792" s="2" t="s">
        <v>93</v>
      </c>
      <c r="D1792" s="2" t="s">
        <v>105</v>
      </c>
      <c r="E1792" s="3">
        <v>943</v>
      </c>
      <c r="F1792" s="4"/>
    </row>
    <row r="1793" spans="1:6" x14ac:dyDescent="0.25">
      <c r="A1793" s="2" t="s">
        <v>15</v>
      </c>
      <c r="B1793" s="2" t="s">
        <v>92</v>
      </c>
      <c r="C1793" s="2" t="s">
        <v>93</v>
      </c>
      <c r="D1793" s="2" t="s">
        <v>105</v>
      </c>
      <c r="E1793" s="3">
        <v>3949</v>
      </c>
      <c r="F1793" s="4"/>
    </row>
    <row r="1794" spans="1:6" x14ac:dyDescent="0.25">
      <c r="A1794" s="2" t="s">
        <v>16</v>
      </c>
      <c r="B1794" s="2" t="s">
        <v>92</v>
      </c>
      <c r="C1794" s="2" t="s">
        <v>93</v>
      </c>
      <c r="D1794" s="2" t="s">
        <v>105</v>
      </c>
      <c r="E1794" s="3">
        <v>2594</v>
      </c>
      <c r="F1794" s="4"/>
    </row>
    <row r="1795" spans="1:6" x14ac:dyDescent="0.25">
      <c r="A1795" s="2" t="s">
        <v>17</v>
      </c>
      <c r="B1795" s="2" t="s">
        <v>92</v>
      </c>
      <c r="C1795" s="2" t="s">
        <v>93</v>
      </c>
      <c r="D1795" s="2" t="s">
        <v>105</v>
      </c>
      <c r="E1795" s="3">
        <v>1235</v>
      </c>
      <c r="F1795" s="4"/>
    </row>
    <row r="1796" spans="1:6" x14ac:dyDescent="0.25">
      <c r="A1796" s="2" t="s">
        <v>18</v>
      </c>
      <c r="B1796" s="2" t="s">
        <v>92</v>
      </c>
      <c r="C1796" s="2" t="s">
        <v>93</v>
      </c>
      <c r="D1796" s="2" t="s">
        <v>105</v>
      </c>
      <c r="E1796" s="3">
        <v>604</v>
      </c>
      <c r="F1796" s="4"/>
    </row>
    <row r="1797" spans="1:6" x14ac:dyDescent="0.25">
      <c r="A1797" s="2" t="s">
        <v>19</v>
      </c>
      <c r="B1797" s="2" t="s">
        <v>92</v>
      </c>
      <c r="C1797" s="2" t="s">
        <v>93</v>
      </c>
      <c r="D1797" s="2" t="s">
        <v>105</v>
      </c>
      <c r="E1797" s="3">
        <v>513</v>
      </c>
      <c r="F1797" s="4"/>
    </row>
    <row r="1798" spans="1:6" x14ac:dyDescent="0.25">
      <c r="A1798" s="2" t="s">
        <v>20</v>
      </c>
      <c r="B1798" s="2" t="s">
        <v>92</v>
      </c>
      <c r="C1798" s="2" t="s">
        <v>93</v>
      </c>
      <c r="D1798" s="2" t="s">
        <v>105</v>
      </c>
      <c r="E1798" s="3">
        <v>1923</v>
      </c>
      <c r="F1798" s="4"/>
    </row>
    <row r="1799" spans="1:6" x14ac:dyDescent="0.25">
      <c r="A1799" s="2" t="s">
        <v>21</v>
      </c>
      <c r="B1799" s="2" t="s">
        <v>92</v>
      </c>
      <c r="C1799" s="2" t="s">
        <v>93</v>
      </c>
      <c r="D1799" s="2" t="s">
        <v>105</v>
      </c>
      <c r="E1799" s="3">
        <v>1738</v>
      </c>
      <c r="F1799" s="4"/>
    </row>
    <row r="1800" spans="1:6" x14ac:dyDescent="0.25">
      <c r="A1800" s="2" t="s">
        <v>22</v>
      </c>
      <c r="B1800" s="2" t="s">
        <v>92</v>
      </c>
      <c r="C1800" s="2" t="s">
        <v>93</v>
      </c>
      <c r="D1800" s="2" t="s">
        <v>105</v>
      </c>
      <c r="E1800" s="3">
        <v>2128</v>
      </c>
      <c r="F1800" s="4"/>
    </row>
    <row r="1801" spans="1:6" x14ac:dyDescent="0.25">
      <c r="A1801" s="2" t="s">
        <v>23</v>
      </c>
      <c r="B1801" s="2" t="s">
        <v>92</v>
      </c>
      <c r="C1801" s="2" t="s">
        <v>93</v>
      </c>
      <c r="D1801" s="2" t="s">
        <v>105</v>
      </c>
      <c r="E1801" s="3">
        <v>1083</v>
      </c>
      <c r="F1801" s="4"/>
    </row>
    <row r="1802" spans="1:6" x14ac:dyDescent="0.25">
      <c r="A1802" s="2" t="s">
        <v>24</v>
      </c>
      <c r="B1802" s="2" t="s">
        <v>92</v>
      </c>
      <c r="C1802" s="2" t="s">
        <v>93</v>
      </c>
      <c r="D1802" s="2" t="s">
        <v>105</v>
      </c>
      <c r="E1802" s="3">
        <v>1567</v>
      </c>
      <c r="F1802" s="4"/>
    </row>
    <row r="1803" spans="1:6" x14ac:dyDescent="0.25">
      <c r="A1803" s="2" t="s">
        <v>25</v>
      </c>
      <c r="B1803" s="2" t="s">
        <v>92</v>
      </c>
      <c r="C1803" s="2" t="s">
        <v>93</v>
      </c>
      <c r="D1803" s="2" t="s">
        <v>105</v>
      </c>
      <c r="E1803" s="3">
        <v>541</v>
      </c>
      <c r="F1803" s="4"/>
    </row>
    <row r="1804" spans="1:6" x14ac:dyDescent="0.25">
      <c r="A1804" s="2" t="s">
        <v>26</v>
      </c>
      <c r="B1804" s="2" t="s">
        <v>92</v>
      </c>
      <c r="C1804" s="2" t="s">
        <v>93</v>
      </c>
      <c r="D1804" s="2" t="s">
        <v>105</v>
      </c>
      <c r="E1804" s="3">
        <v>295</v>
      </c>
      <c r="F1804" s="4"/>
    </row>
    <row r="1805" spans="1:6" x14ac:dyDescent="0.25">
      <c r="A1805" s="2" t="s">
        <v>5</v>
      </c>
      <c r="B1805" s="2" t="s">
        <v>92</v>
      </c>
      <c r="C1805" s="2" t="s">
        <v>93</v>
      </c>
      <c r="D1805" s="2" t="s">
        <v>106</v>
      </c>
      <c r="E1805" s="3">
        <v>6174</v>
      </c>
      <c r="F1805" s="4"/>
    </row>
    <row r="1806" spans="1:6" x14ac:dyDescent="0.25">
      <c r="A1806" s="2" t="s">
        <v>9</v>
      </c>
      <c r="B1806" s="2" t="s">
        <v>92</v>
      </c>
      <c r="C1806" s="2" t="s">
        <v>93</v>
      </c>
      <c r="D1806" s="2" t="s">
        <v>106</v>
      </c>
      <c r="E1806" s="3">
        <v>6428</v>
      </c>
      <c r="F1806" s="4"/>
    </row>
    <row r="1807" spans="1:6" x14ac:dyDescent="0.25">
      <c r="A1807" s="2" t="s">
        <v>10</v>
      </c>
      <c r="B1807" s="2" t="s">
        <v>92</v>
      </c>
      <c r="C1807" s="2" t="s">
        <v>93</v>
      </c>
      <c r="D1807" s="2" t="s">
        <v>106</v>
      </c>
      <c r="E1807" s="3">
        <v>5726</v>
      </c>
      <c r="F1807" s="4"/>
    </row>
    <row r="1808" spans="1:6" x14ac:dyDescent="0.25">
      <c r="A1808" s="2" t="s">
        <v>11</v>
      </c>
      <c r="B1808" s="2" t="s">
        <v>92</v>
      </c>
      <c r="C1808" s="2" t="s">
        <v>93</v>
      </c>
      <c r="D1808" s="2" t="s">
        <v>106</v>
      </c>
      <c r="E1808" s="3">
        <v>6148</v>
      </c>
      <c r="F1808" s="4"/>
    </row>
    <row r="1809" spans="1:6" x14ac:dyDescent="0.25">
      <c r="A1809" s="2" t="s">
        <v>12</v>
      </c>
      <c r="B1809" s="2" t="s">
        <v>92</v>
      </c>
      <c r="C1809" s="2" t="s">
        <v>93</v>
      </c>
      <c r="D1809" s="2" t="s">
        <v>106</v>
      </c>
      <c r="E1809" s="3">
        <v>6864</v>
      </c>
      <c r="F1809" s="4"/>
    </row>
    <row r="1810" spans="1:6" x14ac:dyDescent="0.25">
      <c r="A1810" s="2" t="s">
        <v>13</v>
      </c>
      <c r="B1810" s="2" t="s">
        <v>92</v>
      </c>
      <c r="C1810" s="2" t="s">
        <v>93</v>
      </c>
      <c r="D1810" s="2" t="s">
        <v>106</v>
      </c>
      <c r="E1810" s="3">
        <v>2186</v>
      </c>
      <c r="F1810" s="4"/>
    </row>
    <row r="1811" spans="1:6" x14ac:dyDescent="0.25">
      <c r="A1811" s="2" t="s">
        <v>14</v>
      </c>
      <c r="B1811" s="2" t="s">
        <v>92</v>
      </c>
      <c r="C1811" s="2" t="s">
        <v>93</v>
      </c>
      <c r="D1811" s="2" t="s">
        <v>106</v>
      </c>
      <c r="E1811" s="3">
        <v>2295</v>
      </c>
      <c r="F1811" s="4"/>
    </row>
    <row r="1812" spans="1:6" x14ac:dyDescent="0.25">
      <c r="A1812" s="2" t="s">
        <v>15</v>
      </c>
      <c r="B1812" s="2" t="s">
        <v>92</v>
      </c>
      <c r="C1812" s="2" t="s">
        <v>93</v>
      </c>
      <c r="D1812" s="2" t="s">
        <v>106</v>
      </c>
      <c r="E1812" s="3">
        <v>8018</v>
      </c>
      <c r="F1812" s="4"/>
    </row>
    <row r="1813" spans="1:6" x14ac:dyDescent="0.25">
      <c r="A1813" s="2" t="s">
        <v>16</v>
      </c>
      <c r="B1813" s="2" t="s">
        <v>92</v>
      </c>
      <c r="C1813" s="2" t="s">
        <v>93</v>
      </c>
      <c r="D1813" s="2" t="s">
        <v>106</v>
      </c>
      <c r="E1813" s="3">
        <v>8679</v>
      </c>
      <c r="F1813" s="4"/>
    </row>
    <row r="1814" spans="1:6" x14ac:dyDescent="0.25">
      <c r="A1814" s="2" t="s">
        <v>17</v>
      </c>
      <c r="B1814" s="2" t="s">
        <v>92</v>
      </c>
      <c r="C1814" s="2" t="s">
        <v>93</v>
      </c>
      <c r="D1814" s="2" t="s">
        <v>106</v>
      </c>
      <c r="E1814" s="3">
        <v>4217</v>
      </c>
      <c r="F1814" s="4"/>
    </row>
    <row r="1815" spans="1:6" x14ac:dyDescent="0.25">
      <c r="A1815" s="2" t="s">
        <v>18</v>
      </c>
      <c r="B1815" s="2" t="s">
        <v>92</v>
      </c>
      <c r="C1815" s="2" t="s">
        <v>93</v>
      </c>
      <c r="D1815" s="2" t="s">
        <v>106</v>
      </c>
      <c r="E1815" s="3">
        <v>2208</v>
      </c>
      <c r="F1815" s="4"/>
    </row>
    <row r="1816" spans="1:6" x14ac:dyDescent="0.25">
      <c r="A1816" s="2" t="s">
        <v>19</v>
      </c>
      <c r="B1816" s="2" t="s">
        <v>92</v>
      </c>
      <c r="C1816" s="2" t="s">
        <v>93</v>
      </c>
      <c r="D1816" s="2" t="s">
        <v>106</v>
      </c>
      <c r="E1816" s="3">
        <v>805</v>
      </c>
      <c r="F1816" s="4"/>
    </row>
    <row r="1817" spans="1:6" x14ac:dyDescent="0.25">
      <c r="A1817" s="2" t="s">
        <v>20</v>
      </c>
      <c r="B1817" s="2" t="s">
        <v>92</v>
      </c>
      <c r="C1817" s="2" t="s">
        <v>93</v>
      </c>
      <c r="D1817" s="2" t="s">
        <v>106</v>
      </c>
      <c r="E1817" s="3">
        <v>9114</v>
      </c>
      <c r="F1817" s="4"/>
    </row>
    <row r="1818" spans="1:6" x14ac:dyDescent="0.25">
      <c r="A1818" s="2" t="s">
        <v>21</v>
      </c>
      <c r="B1818" s="2" t="s">
        <v>92</v>
      </c>
      <c r="C1818" s="2" t="s">
        <v>93</v>
      </c>
      <c r="D1818" s="2" t="s">
        <v>106</v>
      </c>
      <c r="E1818" s="3">
        <v>4553</v>
      </c>
      <c r="F1818" s="4"/>
    </row>
    <row r="1819" spans="1:6" x14ac:dyDescent="0.25">
      <c r="A1819" s="2" t="s">
        <v>22</v>
      </c>
      <c r="B1819" s="2" t="s">
        <v>92</v>
      </c>
      <c r="C1819" s="2" t="s">
        <v>93</v>
      </c>
      <c r="D1819" s="2" t="s">
        <v>106</v>
      </c>
      <c r="E1819" s="3">
        <v>1595</v>
      </c>
      <c r="F1819" s="4"/>
    </row>
    <row r="1820" spans="1:6" x14ac:dyDescent="0.25">
      <c r="A1820" s="2" t="s">
        <v>23</v>
      </c>
      <c r="B1820" s="2" t="s">
        <v>92</v>
      </c>
      <c r="C1820" s="2" t="s">
        <v>93</v>
      </c>
      <c r="D1820" s="2" t="s">
        <v>106</v>
      </c>
      <c r="E1820" s="3">
        <v>5028</v>
      </c>
      <c r="F1820" s="4"/>
    </row>
    <row r="1821" spans="1:6" x14ac:dyDescent="0.25">
      <c r="A1821" s="2" t="s">
        <v>24</v>
      </c>
      <c r="B1821" s="2" t="s">
        <v>92</v>
      </c>
      <c r="C1821" s="2" t="s">
        <v>93</v>
      </c>
      <c r="D1821" s="2" t="s">
        <v>106</v>
      </c>
      <c r="E1821" s="3">
        <v>6007</v>
      </c>
      <c r="F1821" s="4"/>
    </row>
    <row r="1822" spans="1:6" x14ac:dyDescent="0.25">
      <c r="A1822" s="2" t="s">
        <v>5</v>
      </c>
      <c r="B1822" s="2" t="s">
        <v>92</v>
      </c>
      <c r="C1822" s="2" t="s">
        <v>93</v>
      </c>
      <c r="D1822" s="2" t="s">
        <v>107</v>
      </c>
      <c r="E1822" s="3">
        <v>32883</v>
      </c>
      <c r="F1822" s="4"/>
    </row>
    <row r="1823" spans="1:6" x14ac:dyDescent="0.25">
      <c r="A1823" s="2" t="s">
        <v>9</v>
      </c>
      <c r="B1823" s="2" t="s">
        <v>92</v>
      </c>
      <c r="C1823" s="2" t="s">
        <v>93</v>
      </c>
      <c r="D1823" s="2" t="s">
        <v>107</v>
      </c>
      <c r="E1823" s="3">
        <v>27981</v>
      </c>
      <c r="F1823" s="4"/>
    </row>
    <row r="1824" spans="1:6" x14ac:dyDescent="0.25">
      <c r="A1824" s="2" t="s">
        <v>10</v>
      </c>
      <c r="B1824" s="2" t="s">
        <v>92</v>
      </c>
      <c r="C1824" s="2" t="s">
        <v>93</v>
      </c>
      <c r="D1824" s="2" t="s">
        <v>107</v>
      </c>
      <c r="E1824" s="3">
        <v>16834</v>
      </c>
      <c r="F1824" s="4"/>
    </row>
    <row r="1825" spans="1:6" x14ac:dyDescent="0.25">
      <c r="A1825" s="2" t="s">
        <v>11</v>
      </c>
      <c r="B1825" s="2" t="s">
        <v>92</v>
      </c>
      <c r="C1825" s="2" t="s">
        <v>93</v>
      </c>
      <c r="D1825" s="2" t="s">
        <v>107</v>
      </c>
      <c r="E1825" s="3">
        <v>44709</v>
      </c>
      <c r="F1825" s="4"/>
    </row>
    <row r="1826" spans="1:6" x14ac:dyDescent="0.25">
      <c r="A1826" s="2" t="s">
        <v>12</v>
      </c>
      <c r="B1826" s="2" t="s">
        <v>92</v>
      </c>
      <c r="C1826" s="2" t="s">
        <v>93</v>
      </c>
      <c r="D1826" s="2" t="s">
        <v>107</v>
      </c>
      <c r="E1826" s="3">
        <v>25035</v>
      </c>
      <c r="F1826" s="4"/>
    </row>
    <row r="1827" spans="1:6" x14ac:dyDescent="0.25">
      <c r="A1827" s="2" t="s">
        <v>13</v>
      </c>
      <c r="B1827" s="2" t="s">
        <v>92</v>
      </c>
      <c r="C1827" s="2" t="s">
        <v>93</v>
      </c>
      <c r="D1827" s="2" t="s">
        <v>107</v>
      </c>
      <c r="E1827" s="3">
        <v>44725</v>
      </c>
      <c r="F1827" s="4"/>
    </row>
    <row r="1828" spans="1:6" x14ac:dyDescent="0.25">
      <c r="A1828" s="2" t="s">
        <v>14</v>
      </c>
      <c r="B1828" s="2" t="s">
        <v>92</v>
      </c>
      <c r="C1828" s="2" t="s">
        <v>93</v>
      </c>
      <c r="D1828" s="2" t="s">
        <v>107</v>
      </c>
      <c r="E1828" s="3">
        <v>45850</v>
      </c>
      <c r="F1828" s="4"/>
    </row>
    <row r="1829" spans="1:6" x14ac:dyDescent="0.25">
      <c r="A1829" s="2" t="s">
        <v>15</v>
      </c>
      <c r="B1829" s="2" t="s">
        <v>92</v>
      </c>
      <c r="C1829" s="2" t="s">
        <v>93</v>
      </c>
      <c r="D1829" s="2" t="s">
        <v>107</v>
      </c>
      <c r="E1829" s="3">
        <v>53570</v>
      </c>
      <c r="F1829" s="4"/>
    </row>
    <row r="1830" spans="1:6" x14ac:dyDescent="0.25">
      <c r="A1830" s="2" t="s">
        <v>16</v>
      </c>
      <c r="B1830" s="2" t="s">
        <v>92</v>
      </c>
      <c r="C1830" s="2" t="s">
        <v>93</v>
      </c>
      <c r="D1830" s="2" t="s">
        <v>107</v>
      </c>
      <c r="E1830" s="3">
        <v>9062</v>
      </c>
      <c r="F1830" s="4"/>
    </row>
    <row r="1831" spans="1:6" x14ac:dyDescent="0.25">
      <c r="A1831" s="2" t="s">
        <v>17</v>
      </c>
      <c r="B1831" s="2" t="s">
        <v>92</v>
      </c>
      <c r="C1831" s="2" t="s">
        <v>93</v>
      </c>
      <c r="D1831" s="2" t="s">
        <v>107</v>
      </c>
      <c r="E1831" s="3">
        <v>13586</v>
      </c>
      <c r="F1831" s="4"/>
    </row>
    <row r="1832" spans="1:6" x14ac:dyDescent="0.25">
      <c r="A1832" s="2" t="s">
        <v>18</v>
      </c>
      <c r="B1832" s="2" t="s">
        <v>92</v>
      </c>
      <c r="C1832" s="2" t="s">
        <v>93</v>
      </c>
      <c r="D1832" s="2" t="s">
        <v>107</v>
      </c>
      <c r="E1832" s="3">
        <v>3456</v>
      </c>
      <c r="F1832" s="4"/>
    </row>
    <row r="1833" spans="1:6" x14ac:dyDescent="0.25">
      <c r="A1833" s="2" t="s">
        <v>19</v>
      </c>
      <c r="B1833" s="2" t="s">
        <v>92</v>
      </c>
      <c r="C1833" s="2" t="s">
        <v>93</v>
      </c>
      <c r="D1833" s="2" t="s">
        <v>107</v>
      </c>
      <c r="E1833" s="3">
        <v>3449</v>
      </c>
      <c r="F1833" s="4"/>
    </row>
    <row r="1834" spans="1:6" x14ac:dyDescent="0.25">
      <c r="A1834" s="2" t="s">
        <v>20</v>
      </c>
      <c r="B1834" s="2" t="s">
        <v>92</v>
      </c>
      <c r="C1834" s="2" t="s">
        <v>93</v>
      </c>
      <c r="D1834" s="2" t="s">
        <v>107</v>
      </c>
      <c r="E1834" s="3">
        <v>64191</v>
      </c>
      <c r="F1834" s="4"/>
    </row>
    <row r="1835" spans="1:6" x14ac:dyDescent="0.25">
      <c r="A1835" s="2" t="s">
        <v>21</v>
      </c>
      <c r="B1835" s="2" t="s">
        <v>92</v>
      </c>
      <c r="C1835" s="2" t="s">
        <v>93</v>
      </c>
      <c r="D1835" s="2" t="s">
        <v>107</v>
      </c>
      <c r="E1835" s="3">
        <v>27671</v>
      </c>
      <c r="F1835" s="4"/>
    </row>
    <row r="1836" spans="1:6" x14ac:dyDescent="0.25">
      <c r="A1836" s="2" t="s">
        <v>22</v>
      </c>
      <c r="B1836" s="2" t="s">
        <v>92</v>
      </c>
      <c r="C1836" s="2" t="s">
        <v>93</v>
      </c>
      <c r="D1836" s="2" t="s">
        <v>107</v>
      </c>
      <c r="E1836" s="3">
        <v>20307</v>
      </c>
      <c r="F1836" s="4"/>
    </row>
    <row r="1837" spans="1:6" x14ac:dyDescent="0.25">
      <c r="A1837" s="2" t="s">
        <v>23</v>
      </c>
      <c r="B1837" s="2" t="s">
        <v>92</v>
      </c>
      <c r="C1837" s="2" t="s">
        <v>93</v>
      </c>
      <c r="D1837" s="2" t="s">
        <v>107</v>
      </c>
      <c r="E1837" s="3">
        <v>12687</v>
      </c>
      <c r="F1837" s="4"/>
    </row>
    <row r="1838" spans="1:6" x14ac:dyDescent="0.25">
      <c r="A1838" s="2" t="s">
        <v>24</v>
      </c>
      <c r="B1838" s="2" t="s">
        <v>92</v>
      </c>
      <c r="C1838" s="2" t="s">
        <v>93</v>
      </c>
      <c r="D1838" s="2" t="s">
        <v>107</v>
      </c>
      <c r="E1838" s="3">
        <v>13080</v>
      </c>
      <c r="F1838" s="4"/>
    </row>
    <row r="1839" spans="1:6" x14ac:dyDescent="0.25">
      <c r="A1839" s="2" t="s">
        <v>5</v>
      </c>
      <c r="B1839" s="2" t="s">
        <v>92</v>
      </c>
      <c r="C1839" s="2" t="s">
        <v>93</v>
      </c>
      <c r="D1839" s="2" t="s">
        <v>108</v>
      </c>
      <c r="E1839" s="3">
        <v>138780</v>
      </c>
      <c r="F1839" s="4"/>
    </row>
    <row r="1840" spans="1:6" x14ac:dyDescent="0.25">
      <c r="A1840" s="2" t="s">
        <v>9</v>
      </c>
      <c r="B1840" s="2" t="s">
        <v>92</v>
      </c>
      <c r="C1840" s="2" t="s">
        <v>93</v>
      </c>
      <c r="D1840" s="2" t="s">
        <v>108</v>
      </c>
      <c r="E1840" s="3">
        <v>186060</v>
      </c>
      <c r="F1840" s="4"/>
    </row>
    <row r="1841" spans="1:6" x14ac:dyDescent="0.25">
      <c r="A1841" s="2" t="s">
        <v>10</v>
      </c>
      <c r="B1841" s="2" t="s">
        <v>92</v>
      </c>
      <c r="C1841" s="2" t="s">
        <v>93</v>
      </c>
      <c r="D1841" s="2" t="s">
        <v>108</v>
      </c>
      <c r="E1841" s="3">
        <v>160549</v>
      </c>
      <c r="F1841" s="4"/>
    </row>
    <row r="1842" spans="1:6" x14ac:dyDescent="0.25">
      <c r="A1842" s="2" t="s">
        <v>11</v>
      </c>
      <c r="B1842" s="2" t="s">
        <v>92</v>
      </c>
      <c r="C1842" s="2" t="s">
        <v>93</v>
      </c>
      <c r="D1842" s="2" t="s">
        <v>108</v>
      </c>
      <c r="E1842" s="3">
        <v>73534</v>
      </c>
      <c r="F1842" s="4"/>
    </row>
    <row r="1843" spans="1:6" x14ac:dyDescent="0.25">
      <c r="A1843" s="2" t="s">
        <v>12</v>
      </c>
      <c r="B1843" s="2" t="s">
        <v>92</v>
      </c>
      <c r="C1843" s="2" t="s">
        <v>93</v>
      </c>
      <c r="D1843" s="2" t="s">
        <v>108</v>
      </c>
      <c r="E1843" s="3">
        <v>178585</v>
      </c>
      <c r="F1843" s="4"/>
    </row>
    <row r="1844" spans="1:6" x14ac:dyDescent="0.25">
      <c r="A1844" s="2" t="s">
        <v>13</v>
      </c>
      <c r="B1844" s="2" t="s">
        <v>92</v>
      </c>
      <c r="C1844" s="2" t="s">
        <v>93</v>
      </c>
      <c r="D1844" s="2" t="s">
        <v>108</v>
      </c>
      <c r="E1844" s="3">
        <v>158125</v>
      </c>
      <c r="F1844" s="4"/>
    </row>
    <row r="1845" spans="1:6" x14ac:dyDescent="0.25">
      <c r="A1845" s="2" t="s">
        <v>14</v>
      </c>
      <c r="B1845" s="2" t="s">
        <v>92</v>
      </c>
      <c r="C1845" s="2" t="s">
        <v>93</v>
      </c>
      <c r="D1845" s="2" t="s">
        <v>108</v>
      </c>
      <c r="E1845" s="3">
        <v>150500</v>
      </c>
      <c r="F1845" s="4"/>
    </row>
    <row r="1846" spans="1:6" x14ac:dyDescent="0.25">
      <c r="A1846" s="2" t="s">
        <v>15</v>
      </c>
      <c r="B1846" s="2" t="s">
        <v>92</v>
      </c>
      <c r="C1846" s="2" t="s">
        <v>93</v>
      </c>
      <c r="D1846" s="2" t="s">
        <v>108</v>
      </c>
      <c r="E1846" s="3">
        <v>200232</v>
      </c>
      <c r="F1846" s="4"/>
    </row>
    <row r="1847" spans="1:6" x14ac:dyDescent="0.25">
      <c r="A1847" s="2" t="s">
        <v>16</v>
      </c>
      <c r="B1847" s="2" t="s">
        <v>92</v>
      </c>
      <c r="C1847" s="2" t="s">
        <v>93</v>
      </c>
      <c r="D1847" s="2" t="s">
        <v>108</v>
      </c>
      <c r="E1847" s="3">
        <v>108570</v>
      </c>
      <c r="F1847" s="4"/>
    </row>
    <row r="1848" spans="1:6" x14ac:dyDescent="0.25">
      <c r="A1848" s="2" t="s">
        <v>17</v>
      </c>
      <c r="B1848" s="2" t="s">
        <v>92</v>
      </c>
      <c r="C1848" s="2" t="s">
        <v>93</v>
      </c>
      <c r="D1848" s="2" t="s">
        <v>108</v>
      </c>
      <c r="E1848" s="3">
        <v>63426</v>
      </c>
      <c r="F1848" s="4"/>
    </row>
    <row r="1849" spans="1:6" x14ac:dyDescent="0.25">
      <c r="A1849" s="2" t="s">
        <v>18</v>
      </c>
      <c r="B1849" s="2" t="s">
        <v>92</v>
      </c>
      <c r="C1849" s="2" t="s">
        <v>93</v>
      </c>
      <c r="D1849" s="2" t="s">
        <v>108</v>
      </c>
      <c r="E1849" s="3">
        <v>42395</v>
      </c>
      <c r="F1849" s="4"/>
    </row>
    <row r="1850" spans="1:6" x14ac:dyDescent="0.25">
      <c r="A1850" s="2" t="s">
        <v>19</v>
      </c>
      <c r="B1850" s="2" t="s">
        <v>92</v>
      </c>
      <c r="C1850" s="2" t="s">
        <v>93</v>
      </c>
      <c r="D1850" s="2" t="s">
        <v>108</v>
      </c>
      <c r="E1850" s="3">
        <v>13055</v>
      </c>
      <c r="F1850" s="4"/>
    </row>
    <row r="1851" spans="1:6" x14ac:dyDescent="0.25">
      <c r="A1851" s="2" t="s">
        <v>20</v>
      </c>
      <c r="B1851" s="2" t="s">
        <v>92</v>
      </c>
      <c r="C1851" s="2" t="s">
        <v>93</v>
      </c>
      <c r="D1851" s="2" t="s">
        <v>108</v>
      </c>
      <c r="E1851" s="3">
        <v>48271</v>
      </c>
      <c r="F1851" s="4"/>
    </row>
    <row r="1852" spans="1:6" x14ac:dyDescent="0.25">
      <c r="A1852" s="2" t="s">
        <v>21</v>
      </c>
      <c r="B1852" s="2" t="s">
        <v>92</v>
      </c>
      <c r="C1852" s="2" t="s">
        <v>93</v>
      </c>
      <c r="D1852" s="2" t="s">
        <v>108</v>
      </c>
      <c r="E1852" s="3">
        <v>22511</v>
      </c>
      <c r="F1852" s="4"/>
    </row>
    <row r="1853" spans="1:6" x14ac:dyDescent="0.25">
      <c r="A1853" s="2" t="s">
        <v>22</v>
      </c>
      <c r="B1853" s="2" t="s">
        <v>92</v>
      </c>
      <c r="C1853" s="2" t="s">
        <v>93</v>
      </c>
      <c r="D1853" s="2" t="s">
        <v>108</v>
      </c>
      <c r="E1853" s="3">
        <v>47356</v>
      </c>
      <c r="F1853" s="4"/>
    </row>
    <row r="1854" spans="1:6" x14ac:dyDescent="0.25">
      <c r="A1854" s="2" t="s">
        <v>23</v>
      </c>
      <c r="B1854" s="2" t="s">
        <v>92</v>
      </c>
      <c r="C1854" s="2" t="s">
        <v>93</v>
      </c>
      <c r="D1854" s="2" t="s">
        <v>108</v>
      </c>
      <c r="E1854" s="3">
        <v>41905</v>
      </c>
      <c r="F1854" s="4"/>
    </row>
    <row r="1855" spans="1:6" x14ac:dyDescent="0.25">
      <c r="A1855" s="2" t="s">
        <v>24</v>
      </c>
      <c r="B1855" s="2" t="s">
        <v>92</v>
      </c>
      <c r="C1855" s="2" t="s">
        <v>93</v>
      </c>
      <c r="D1855" s="2" t="s">
        <v>108</v>
      </c>
      <c r="E1855" s="3">
        <v>49843</v>
      </c>
      <c r="F1855" s="4"/>
    </row>
    <row r="1856" spans="1:6" x14ac:dyDescent="0.25">
      <c r="A1856" s="2" t="s">
        <v>25</v>
      </c>
      <c r="B1856" s="2" t="s">
        <v>92</v>
      </c>
      <c r="C1856" s="2" t="s">
        <v>93</v>
      </c>
      <c r="D1856" s="2" t="s">
        <v>108</v>
      </c>
      <c r="E1856" s="3">
        <v>50185</v>
      </c>
      <c r="F1856" s="4"/>
    </row>
    <row r="1857" spans="1:6" x14ac:dyDescent="0.25">
      <c r="A1857" s="2" t="s">
        <v>26</v>
      </c>
      <c r="B1857" s="2" t="s">
        <v>92</v>
      </c>
      <c r="C1857" s="2" t="s">
        <v>93</v>
      </c>
      <c r="D1857" s="2" t="s">
        <v>108</v>
      </c>
      <c r="E1857" s="3">
        <v>63106</v>
      </c>
      <c r="F1857" s="4"/>
    </row>
    <row r="1858" spans="1:6" x14ac:dyDescent="0.25">
      <c r="A1858" s="2" t="s">
        <v>5</v>
      </c>
      <c r="B1858" s="2" t="s">
        <v>92</v>
      </c>
      <c r="C1858" s="2" t="s">
        <v>93</v>
      </c>
      <c r="D1858" s="2" t="s">
        <v>109</v>
      </c>
      <c r="E1858" s="3">
        <v>100591</v>
      </c>
      <c r="F1858" s="4"/>
    </row>
    <row r="1859" spans="1:6" x14ac:dyDescent="0.25">
      <c r="A1859" s="2" t="s">
        <v>9</v>
      </c>
      <c r="B1859" s="2" t="s">
        <v>92</v>
      </c>
      <c r="C1859" s="2" t="s">
        <v>93</v>
      </c>
      <c r="D1859" s="2" t="s">
        <v>109</v>
      </c>
      <c r="E1859" s="3">
        <v>139911</v>
      </c>
      <c r="F1859" s="4"/>
    </row>
    <row r="1860" spans="1:6" x14ac:dyDescent="0.25">
      <c r="A1860" s="2" t="s">
        <v>10</v>
      </c>
      <c r="B1860" s="2" t="s">
        <v>92</v>
      </c>
      <c r="C1860" s="2" t="s">
        <v>93</v>
      </c>
      <c r="D1860" s="2" t="s">
        <v>109</v>
      </c>
      <c r="E1860" s="3">
        <v>86372</v>
      </c>
      <c r="F1860" s="4"/>
    </row>
    <row r="1861" spans="1:6" x14ac:dyDescent="0.25">
      <c r="A1861" s="2" t="s">
        <v>11</v>
      </c>
      <c r="B1861" s="2" t="s">
        <v>92</v>
      </c>
      <c r="C1861" s="2" t="s">
        <v>93</v>
      </c>
      <c r="D1861" s="2" t="s">
        <v>109</v>
      </c>
      <c r="E1861" s="3">
        <v>68309</v>
      </c>
      <c r="F1861" s="4"/>
    </row>
    <row r="1862" spans="1:6" x14ac:dyDescent="0.25">
      <c r="A1862" s="2" t="s">
        <v>12</v>
      </c>
      <c r="B1862" s="2" t="s">
        <v>92</v>
      </c>
      <c r="C1862" s="2" t="s">
        <v>93</v>
      </c>
      <c r="D1862" s="2" t="s">
        <v>109</v>
      </c>
      <c r="E1862" s="3">
        <v>106463</v>
      </c>
      <c r="F1862" s="4"/>
    </row>
    <row r="1863" spans="1:6" x14ac:dyDescent="0.25">
      <c r="A1863" s="2" t="s">
        <v>13</v>
      </c>
      <c r="B1863" s="2" t="s">
        <v>92</v>
      </c>
      <c r="C1863" s="2" t="s">
        <v>93</v>
      </c>
      <c r="D1863" s="2" t="s">
        <v>109</v>
      </c>
      <c r="E1863" s="3">
        <v>86395</v>
      </c>
      <c r="F1863" s="4"/>
    </row>
    <row r="1864" spans="1:6" x14ac:dyDescent="0.25">
      <c r="A1864" s="2" t="s">
        <v>14</v>
      </c>
      <c r="B1864" s="2" t="s">
        <v>92</v>
      </c>
      <c r="C1864" s="2" t="s">
        <v>93</v>
      </c>
      <c r="D1864" s="2" t="s">
        <v>109</v>
      </c>
      <c r="E1864" s="3">
        <v>90715</v>
      </c>
      <c r="F1864" s="4"/>
    </row>
    <row r="1865" spans="1:6" x14ac:dyDescent="0.25">
      <c r="A1865" s="2" t="s">
        <v>15</v>
      </c>
      <c r="B1865" s="2" t="s">
        <v>92</v>
      </c>
      <c r="C1865" s="2" t="s">
        <v>93</v>
      </c>
      <c r="D1865" s="2" t="s">
        <v>109</v>
      </c>
      <c r="E1865" s="3">
        <v>105725</v>
      </c>
      <c r="F1865" s="4"/>
    </row>
    <row r="1866" spans="1:6" x14ac:dyDescent="0.25">
      <c r="A1866" s="2" t="s">
        <v>16</v>
      </c>
      <c r="B1866" s="2" t="s">
        <v>92</v>
      </c>
      <c r="C1866" s="2" t="s">
        <v>93</v>
      </c>
      <c r="D1866" s="2" t="s">
        <v>109</v>
      </c>
      <c r="E1866" s="3">
        <v>132827</v>
      </c>
      <c r="F1866" s="4"/>
    </row>
    <row r="1867" spans="1:6" x14ac:dyDescent="0.25">
      <c r="A1867" s="2" t="s">
        <v>17</v>
      </c>
      <c r="B1867" s="2" t="s">
        <v>92</v>
      </c>
      <c r="C1867" s="2" t="s">
        <v>93</v>
      </c>
      <c r="D1867" s="2" t="s">
        <v>109</v>
      </c>
      <c r="E1867" s="3">
        <v>86113</v>
      </c>
      <c r="F1867" s="4"/>
    </row>
    <row r="1868" spans="1:6" x14ac:dyDescent="0.25">
      <c r="A1868" s="2" t="s">
        <v>18</v>
      </c>
      <c r="B1868" s="2" t="s">
        <v>92</v>
      </c>
      <c r="C1868" s="2" t="s">
        <v>93</v>
      </c>
      <c r="D1868" s="2" t="s">
        <v>109</v>
      </c>
      <c r="E1868" s="3">
        <v>60133</v>
      </c>
      <c r="F1868" s="4"/>
    </row>
    <row r="1869" spans="1:6" x14ac:dyDescent="0.25">
      <c r="A1869" s="2" t="s">
        <v>19</v>
      </c>
      <c r="B1869" s="2" t="s">
        <v>92</v>
      </c>
      <c r="C1869" s="2" t="s">
        <v>93</v>
      </c>
      <c r="D1869" s="2" t="s">
        <v>109</v>
      </c>
      <c r="E1869" s="3">
        <v>43997</v>
      </c>
      <c r="F1869" s="4"/>
    </row>
    <row r="1870" spans="1:6" x14ac:dyDescent="0.25">
      <c r="A1870" s="2" t="s">
        <v>20</v>
      </c>
      <c r="B1870" s="2" t="s">
        <v>92</v>
      </c>
      <c r="C1870" s="2" t="s">
        <v>93</v>
      </c>
      <c r="D1870" s="2" t="s">
        <v>109</v>
      </c>
      <c r="E1870" s="3">
        <v>188818</v>
      </c>
      <c r="F1870" s="4"/>
    </row>
    <row r="1871" spans="1:6" x14ac:dyDescent="0.25">
      <c r="A1871" s="2" t="s">
        <v>21</v>
      </c>
      <c r="B1871" s="2" t="s">
        <v>92</v>
      </c>
      <c r="C1871" s="2" t="s">
        <v>93</v>
      </c>
      <c r="D1871" s="2" t="s">
        <v>109</v>
      </c>
      <c r="E1871" s="3">
        <v>75076</v>
      </c>
      <c r="F1871" s="4"/>
    </row>
    <row r="1872" spans="1:6" x14ac:dyDescent="0.25">
      <c r="A1872" s="2" t="s">
        <v>22</v>
      </c>
      <c r="B1872" s="2" t="s">
        <v>92</v>
      </c>
      <c r="C1872" s="2" t="s">
        <v>93</v>
      </c>
      <c r="D1872" s="2" t="s">
        <v>109</v>
      </c>
      <c r="E1872" s="3">
        <v>125174</v>
      </c>
      <c r="F1872" s="4"/>
    </row>
    <row r="1873" spans="1:6" x14ac:dyDescent="0.25">
      <c r="A1873" s="2" t="s">
        <v>23</v>
      </c>
      <c r="B1873" s="2" t="s">
        <v>92</v>
      </c>
      <c r="C1873" s="2" t="s">
        <v>93</v>
      </c>
      <c r="D1873" s="2" t="s">
        <v>109</v>
      </c>
      <c r="E1873" s="3">
        <v>23192</v>
      </c>
      <c r="F1873" s="4"/>
    </row>
    <row r="1874" spans="1:6" x14ac:dyDescent="0.25">
      <c r="A1874" s="2" t="s">
        <v>24</v>
      </c>
      <c r="B1874" s="2" t="s">
        <v>92</v>
      </c>
      <c r="C1874" s="2" t="s">
        <v>93</v>
      </c>
      <c r="D1874" s="2" t="s">
        <v>109</v>
      </c>
      <c r="E1874" s="3">
        <v>37311</v>
      </c>
      <c r="F1874" s="4"/>
    </row>
    <row r="1875" spans="1:6" x14ac:dyDescent="0.25">
      <c r="A1875" s="2" t="s">
        <v>25</v>
      </c>
      <c r="B1875" s="2" t="s">
        <v>92</v>
      </c>
      <c r="C1875" s="2" t="s">
        <v>93</v>
      </c>
      <c r="D1875" s="2" t="s">
        <v>109</v>
      </c>
      <c r="E1875" s="3">
        <v>53218</v>
      </c>
      <c r="F1875" s="4"/>
    </row>
    <row r="1876" spans="1:6" x14ac:dyDescent="0.25">
      <c r="A1876" s="2" t="s">
        <v>26</v>
      </c>
      <c r="B1876" s="2" t="s">
        <v>92</v>
      </c>
      <c r="C1876" s="2" t="s">
        <v>93</v>
      </c>
      <c r="D1876" s="2" t="s">
        <v>109</v>
      </c>
      <c r="E1876" s="3">
        <v>74202</v>
      </c>
      <c r="F1876" s="4"/>
    </row>
    <row r="1877" spans="1:6" x14ac:dyDescent="0.25">
      <c r="A1877" s="2" t="s">
        <v>5</v>
      </c>
      <c r="B1877" s="2" t="s">
        <v>92</v>
      </c>
      <c r="C1877" s="2" t="s">
        <v>110</v>
      </c>
      <c r="D1877" s="2" t="s">
        <v>95</v>
      </c>
      <c r="E1877" s="3">
        <v>12074</v>
      </c>
      <c r="F1877" s="4"/>
    </row>
    <row r="1878" spans="1:6" x14ac:dyDescent="0.25">
      <c r="A1878" s="2" t="s">
        <v>9</v>
      </c>
      <c r="B1878" s="2" t="s">
        <v>92</v>
      </c>
      <c r="C1878" s="2" t="s">
        <v>110</v>
      </c>
      <c r="D1878" s="2" t="s">
        <v>95</v>
      </c>
      <c r="E1878" s="3">
        <v>11046</v>
      </c>
      <c r="F1878" s="4"/>
    </row>
    <row r="1879" spans="1:6" x14ac:dyDescent="0.25">
      <c r="A1879" s="2" t="s">
        <v>10</v>
      </c>
      <c r="B1879" s="2" t="s">
        <v>92</v>
      </c>
      <c r="C1879" s="2" t="s">
        <v>110</v>
      </c>
      <c r="D1879" s="2" t="s">
        <v>95</v>
      </c>
      <c r="E1879" s="3">
        <v>9890</v>
      </c>
      <c r="F1879" s="4"/>
    </row>
    <row r="1880" spans="1:6" x14ac:dyDescent="0.25">
      <c r="A1880" s="2" t="s">
        <v>11</v>
      </c>
      <c r="B1880" s="2" t="s">
        <v>92</v>
      </c>
      <c r="C1880" s="2" t="s">
        <v>110</v>
      </c>
      <c r="D1880" s="2" t="s">
        <v>95</v>
      </c>
      <c r="E1880" s="3">
        <v>9367</v>
      </c>
      <c r="F1880" s="4"/>
    </row>
    <row r="1881" spans="1:6" x14ac:dyDescent="0.25">
      <c r="A1881" s="2" t="s">
        <v>12</v>
      </c>
      <c r="B1881" s="2" t="s">
        <v>92</v>
      </c>
      <c r="C1881" s="2" t="s">
        <v>110</v>
      </c>
      <c r="D1881" s="2" t="s">
        <v>95</v>
      </c>
      <c r="E1881" s="3">
        <v>10672</v>
      </c>
      <c r="F1881" s="4"/>
    </row>
    <row r="1882" spans="1:6" x14ac:dyDescent="0.25">
      <c r="A1882" s="2" t="s">
        <v>13</v>
      </c>
      <c r="B1882" s="2" t="s">
        <v>92</v>
      </c>
      <c r="C1882" s="2" t="s">
        <v>110</v>
      </c>
      <c r="D1882" s="2" t="s">
        <v>95</v>
      </c>
      <c r="E1882" s="3">
        <v>1090</v>
      </c>
      <c r="F1882" s="4"/>
    </row>
    <row r="1883" spans="1:6" x14ac:dyDescent="0.25">
      <c r="A1883" s="2" t="s">
        <v>14</v>
      </c>
      <c r="B1883" s="2" t="s">
        <v>92</v>
      </c>
      <c r="C1883" s="2" t="s">
        <v>110</v>
      </c>
      <c r="D1883" s="2" t="s">
        <v>95</v>
      </c>
      <c r="E1883" s="3">
        <v>1177</v>
      </c>
      <c r="F1883" s="4"/>
    </row>
    <row r="1884" spans="1:6" x14ac:dyDescent="0.25">
      <c r="A1884" s="2" t="s">
        <v>15</v>
      </c>
      <c r="B1884" s="2" t="s">
        <v>92</v>
      </c>
      <c r="C1884" s="2" t="s">
        <v>110</v>
      </c>
      <c r="D1884" s="2" t="s">
        <v>95</v>
      </c>
      <c r="E1884" s="3">
        <v>7808</v>
      </c>
      <c r="F1884" s="4"/>
    </row>
    <row r="1885" spans="1:6" x14ac:dyDescent="0.25">
      <c r="A1885" s="2" t="s">
        <v>16</v>
      </c>
      <c r="B1885" s="2" t="s">
        <v>92</v>
      </c>
      <c r="C1885" s="2" t="s">
        <v>110</v>
      </c>
      <c r="D1885" s="2" t="s">
        <v>95</v>
      </c>
      <c r="E1885" s="3">
        <v>5905</v>
      </c>
      <c r="F1885" s="4"/>
    </row>
    <row r="1886" spans="1:6" x14ac:dyDescent="0.25">
      <c r="A1886" s="2" t="s">
        <v>17</v>
      </c>
      <c r="B1886" s="2" t="s">
        <v>92</v>
      </c>
      <c r="C1886" s="2" t="s">
        <v>110</v>
      </c>
      <c r="D1886" s="2" t="s">
        <v>95</v>
      </c>
      <c r="E1886" s="3">
        <v>8471</v>
      </c>
      <c r="F1886" s="4"/>
    </row>
    <row r="1887" spans="1:6" x14ac:dyDescent="0.25">
      <c r="A1887" s="2" t="s">
        <v>18</v>
      </c>
      <c r="B1887" s="2" t="s">
        <v>92</v>
      </c>
      <c r="C1887" s="2" t="s">
        <v>110</v>
      </c>
      <c r="D1887" s="2" t="s">
        <v>95</v>
      </c>
      <c r="E1887" s="3">
        <v>6821</v>
      </c>
      <c r="F1887" s="4"/>
    </row>
    <row r="1888" spans="1:6" x14ac:dyDescent="0.25">
      <c r="A1888" s="2" t="s">
        <v>19</v>
      </c>
      <c r="B1888" s="2" t="s">
        <v>92</v>
      </c>
      <c r="C1888" s="2" t="s">
        <v>110</v>
      </c>
      <c r="D1888" s="2" t="s">
        <v>95</v>
      </c>
      <c r="E1888" s="3">
        <v>348</v>
      </c>
      <c r="F1888" s="4"/>
    </row>
    <row r="1889" spans="1:6" x14ac:dyDescent="0.25">
      <c r="A1889" s="2" t="s">
        <v>20</v>
      </c>
      <c r="B1889" s="2" t="s">
        <v>92</v>
      </c>
      <c r="C1889" s="2" t="s">
        <v>110</v>
      </c>
      <c r="D1889" s="2" t="s">
        <v>95</v>
      </c>
      <c r="E1889" s="3">
        <v>3862</v>
      </c>
      <c r="F1889" s="4"/>
    </row>
    <row r="1890" spans="1:6" x14ac:dyDescent="0.25">
      <c r="A1890" s="2" t="s">
        <v>21</v>
      </c>
      <c r="B1890" s="2" t="s">
        <v>92</v>
      </c>
      <c r="C1890" s="2" t="s">
        <v>110</v>
      </c>
      <c r="D1890" s="2" t="s">
        <v>95</v>
      </c>
      <c r="E1890" s="3">
        <v>488</v>
      </c>
      <c r="F1890" s="4"/>
    </row>
    <row r="1891" spans="1:6" x14ac:dyDescent="0.25">
      <c r="A1891" s="2" t="s">
        <v>22</v>
      </c>
      <c r="B1891" s="2" t="s">
        <v>92</v>
      </c>
      <c r="C1891" s="2" t="s">
        <v>110</v>
      </c>
      <c r="D1891" s="2" t="s">
        <v>95</v>
      </c>
      <c r="E1891" s="3">
        <v>3062</v>
      </c>
      <c r="F1891" s="4"/>
    </row>
    <row r="1892" spans="1:6" x14ac:dyDescent="0.25">
      <c r="A1892" s="2" t="s">
        <v>23</v>
      </c>
      <c r="B1892" s="2" t="s">
        <v>92</v>
      </c>
      <c r="C1892" s="2" t="s">
        <v>110</v>
      </c>
      <c r="D1892" s="2" t="s">
        <v>95</v>
      </c>
      <c r="E1892" s="3">
        <v>6529</v>
      </c>
      <c r="F1892" s="4"/>
    </row>
    <row r="1893" spans="1:6" x14ac:dyDescent="0.25">
      <c r="A1893" s="2" t="s">
        <v>24</v>
      </c>
      <c r="B1893" s="2" t="s">
        <v>92</v>
      </c>
      <c r="C1893" s="2" t="s">
        <v>110</v>
      </c>
      <c r="D1893" s="2" t="s">
        <v>95</v>
      </c>
      <c r="E1893" s="3">
        <v>9537</v>
      </c>
      <c r="F1893" s="4"/>
    </row>
    <row r="1894" spans="1:6" x14ac:dyDescent="0.25">
      <c r="A1894" s="2" t="s">
        <v>25</v>
      </c>
      <c r="B1894" s="2" t="s">
        <v>92</v>
      </c>
      <c r="C1894" s="2" t="s">
        <v>110</v>
      </c>
      <c r="D1894" s="2" t="s">
        <v>95</v>
      </c>
      <c r="E1894" s="3">
        <v>4699</v>
      </c>
      <c r="F1894" s="4"/>
    </row>
    <row r="1895" spans="1:6" x14ac:dyDescent="0.25">
      <c r="A1895" s="2" t="s">
        <v>26</v>
      </c>
      <c r="B1895" s="2" t="s">
        <v>92</v>
      </c>
      <c r="C1895" s="2" t="s">
        <v>110</v>
      </c>
      <c r="D1895" s="2" t="s">
        <v>95</v>
      </c>
      <c r="E1895" s="3">
        <v>17395</v>
      </c>
      <c r="F1895" s="4"/>
    </row>
    <row r="1896" spans="1:6" x14ac:dyDescent="0.25">
      <c r="A1896" s="2" t="s">
        <v>5</v>
      </c>
      <c r="B1896" s="2" t="s">
        <v>92</v>
      </c>
      <c r="C1896" s="2" t="s">
        <v>110</v>
      </c>
      <c r="D1896" s="2" t="s">
        <v>111</v>
      </c>
      <c r="E1896" s="3">
        <v>2018</v>
      </c>
      <c r="F1896" s="4"/>
    </row>
    <row r="1897" spans="1:6" x14ac:dyDescent="0.25">
      <c r="A1897" s="2" t="s">
        <v>9</v>
      </c>
      <c r="B1897" s="2" t="s">
        <v>92</v>
      </c>
      <c r="C1897" s="2" t="s">
        <v>110</v>
      </c>
      <c r="D1897" s="2" t="s">
        <v>111</v>
      </c>
      <c r="E1897" s="3">
        <v>1568</v>
      </c>
      <c r="F1897" s="4"/>
    </row>
    <row r="1898" spans="1:6" x14ac:dyDescent="0.25">
      <c r="A1898" s="2" t="s">
        <v>10</v>
      </c>
      <c r="B1898" s="2" t="s">
        <v>92</v>
      </c>
      <c r="C1898" s="2" t="s">
        <v>110</v>
      </c>
      <c r="D1898" s="2" t="s">
        <v>111</v>
      </c>
      <c r="E1898" s="3">
        <v>1847</v>
      </c>
      <c r="F1898" s="4"/>
    </row>
    <row r="1899" spans="1:6" x14ac:dyDescent="0.25">
      <c r="A1899" s="2" t="s">
        <v>11</v>
      </c>
      <c r="B1899" s="2" t="s">
        <v>92</v>
      </c>
      <c r="C1899" s="2" t="s">
        <v>110</v>
      </c>
      <c r="D1899" s="2" t="s">
        <v>111</v>
      </c>
      <c r="E1899" s="3">
        <v>991</v>
      </c>
      <c r="F1899" s="4"/>
    </row>
    <row r="1900" spans="1:6" x14ac:dyDescent="0.25">
      <c r="A1900" s="2" t="s">
        <v>12</v>
      </c>
      <c r="B1900" s="2" t="s">
        <v>92</v>
      </c>
      <c r="C1900" s="2" t="s">
        <v>110</v>
      </c>
      <c r="D1900" s="2" t="s">
        <v>111</v>
      </c>
      <c r="E1900" s="3">
        <v>1157</v>
      </c>
      <c r="F1900" s="4"/>
    </row>
    <row r="1901" spans="1:6" x14ac:dyDescent="0.25">
      <c r="A1901" s="2" t="s">
        <v>13</v>
      </c>
      <c r="B1901" s="2" t="s">
        <v>92</v>
      </c>
      <c r="C1901" s="2" t="s">
        <v>110</v>
      </c>
      <c r="D1901" s="2" t="s">
        <v>111</v>
      </c>
      <c r="E1901" s="3">
        <v>952</v>
      </c>
      <c r="F1901" s="4"/>
    </row>
    <row r="1902" spans="1:6" x14ac:dyDescent="0.25">
      <c r="A1902" s="2" t="s">
        <v>14</v>
      </c>
      <c r="B1902" s="2" t="s">
        <v>92</v>
      </c>
      <c r="C1902" s="2" t="s">
        <v>110</v>
      </c>
      <c r="D1902" s="2" t="s">
        <v>111</v>
      </c>
      <c r="E1902" s="3">
        <v>1028</v>
      </c>
      <c r="F1902" s="4"/>
    </row>
    <row r="1903" spans="1:6" x14ac:dyDescent="0.25">
      <c r="A1903" s="2" t="s">
        <v>15</v>
      </c>
      <c r="B1903" s="2" t="s">
        <v>92</v>
      </c>
      <c r="C1903" s="2" t="s">
        <v>110</v>
      </c>
      <c r="D1903" s="2" t="s">
        <v>111</v>
      </c>
      <c r="E1903" s="3">
        <v>779</v>
      </c>
      <c r="F1903" s="4"/>
    </row>
    <row r="1904" spans="1:6" x14ac:dyDescent="0.25">
      <c r="A1904" s="2" t="s">
        <v>16</v>
      </c>
      <c r="B1904" s="2" t="s">
        <v>92</v>
      </c>
      <c r="C1904" s="2" t="s">
        <v>110</v>
      </c>
      <c r="D1904" s="2" t="s">
        <v>111</v>
      </c>
      <c r="E1904" s="3">
        <v>1286</v>
      </c>
      <c r="F1904" s="4"/>
    </row>
    <row r="1905" spans="1:6" x14ac:dyDescent="0.25">
      <c r="A1905" s="2" t="s">
        <v>17</v>
      </c>
      <c r="B1905" s="2" t="s">
        <v>92</v>
      </c>
      <c r="C1905" s="2" t="s">
        <v>110</v>
      </c>
      <c r="D1905" s="2" t="s">
        <v>111</v>
      </c>
      <c r="E1905" s="3">
        <v>2191</v>
      </c>
      <c r="F1905" s="4"/>
    </row>
    <row r="1906" spans="1:6" x14ac:dyDescent="0.25">
      <c r="A1906" s="2" t="s">
        <v>18</v>
      </c>
      <c r="B1906" s="2" t="s">
        <v>92</v>
      </c>
      <c r="C1906" s="2" t="s">
        <v>110</v>
      </c>
      <c r="D1906" s="2" t="s">
        <v>111</v>
      </c>
      <c r="E1906" s="3">
        <v>1196</v>
      </c>
      <c r="F1906" s="4"/>
    </row>
    <row r="1907" spans="1:6" x14ac:dyDescent="0.25">
      <c r="A1907" s="2" t="s">
        <v>19</v>
      </c>
      <c r="B1907" s="2" t="s">
        <v>92</v>
      </c>
      <c r="C1907" s="2" t="s">
        <v>110</v>
      </c>
      <c r="D1907" s="2" t="s">
        <v>111</v>
      </c>
      <c r="E1907" s="3">
        <v>428</v>
      </c>
      <c r="F1907" s="4"/>
    </row>
    <row r="1908" spans="1:6" x14ac:dyDescent="0.25">
      <c r="A1908" s="2" t="s">
        <v>20</v>
      </c>
      <c r="B1908" s="2" t="s">
        <v>92</v>
      </c>
      <c r="C1908" s="2" t="s">
        <v>110</v>
      </c>
      <c r="D1908" s="2" t="s">
        <v>111</v>
      </c>
      <c r="E1908" s="3">
        <v>410</v>
      </c>
      <c r="F1908" s="4"/>
    </row>
    <row r="1909" spans="1:6" x14ac:dyDescent="0.25">
      <c r="A1909" s="2" t="s">
        <v>21</v>
      </c>
      <c r="B1909" s="2" t="s">
        <v>92</v>
      </c>
      <c r="C1909" s="2" t="s">
        <v>110</v>
      </c>
      <c r="D1909" s="2" t="s">
        <v>111</v>
      </c>
      <c r="E1909" s="3">
        <v>185</v>
      </c>
      <c r="F1909" s="4"/>
    </row>
    <row r="1910" spans="1:6" x14ac:dyDescent="0.25">
      <c r="A1910" s="2" t="s">
        <v>22</v>
      </c>
      <c r="B1910" s="2" t="s">
        <v>92</v>
      </c>
      <c r="C1910" s="2" t="s">
        <v>110</v>
      </c>
      <c r="D1910" s="2" t="s">
        <v>111</v>
      </c>
      <c r="E1910" s="3">
        <v>345</v>
      </c>
      <c r="F1910" s="4"/>
    </row>
    <row r="1911" spans="1:6" x14ac:dyDescent="0.25">
      <c r="A1911" s="2" t="s">
        <v>23</v>
      </c>
      <c r="B1911" s="2" t="s">
        <v>92</v>
      </c>
      <c r="C1911" s="2" t="s">
        <v>110</v>
      </c>
      <c r="D1911" s="2" t="s">
        <v>111</v>
      </c>
      <c r="E1911" s="3">
        <v>511</v>
      </c>
      <c r="F1911" s="4"/>
    </row>
    <row r="1912" spans="1:6" x14ac:dyDescent="0.25">
      <c r="A1912" s="2" t="s">
        <v>24</v>
      </c>
      <c r="B1912" s="2" t="s">
        <v>92</v>
      </c>
      <c r="C1912" s="2" t="s">
        <v>110</v>
      </c>
      <c r="D1912" s="2" t="s">
        <v>111</v>
      </c>
      <c r="E1912" s="3">
        <v>899</v>
      </c>
      <c r="F1912" s="4"/>
    </row>
    <row r="1913" spans="1:6" x14ac:dyDescent="0.25">
      <c r="A1913" s="2" t="s">
        <v>25</v>
      </c>
      <c r="B1913" s="2" t="s">
        <v>92</v>
      </c>
      <c r="C1913" s="2" t="s">
        <v>110</v>
      </c>
      <c r="D1913" s="2" t="s">
        <v>111</v>
      </c>
      <c r="E1913" s="3">
        <v>888</v>
      </c>
      <c r="F1913" s="4"/>
    </row>
    <row r="1914" spans="1:6" x14ac:dyDescent="0.25">
      <c r="A1914" s="2" t="s">
        <v>26</v>
      </c>
      <c r="B1914" s="2" t="s">
        <v>92</v>
      </c>
      <c r="C1914" s="2" t="s">
        <v>110</v>
      </c>
      <c r="D1914" s="2" t="s">
        <v>111</v>
      </c>
      <c r="E1914" s="3">
        <v>1500</v>
      </c>
      <c r="F1914" s="4"/>
    </row>
    <row r="1915" spans="1:6" x14ac:dyDescent="0.25">
      <c r="A1915" s="2" t="s">
        <v>5</v>
      </c>
      <c r="B1915" s="2" t="s">
        <v>92</v>
      </c>
      <c r="C1915" s="2" t="s">
        <v>110</v>
      </c>
      <c r="D1915" s="2" t="s">
        <v>112</v>
      </c>
      <c r="E1915" s="3">
        <v>12543</v>
      </c>
      <c r="F1915" s="4"/>
    </row>
    <row r="1916" spans="1:6" x14ac:dyDescent="0.25">
      <c r="A1916" s="2" t="s">
        <v>9</v>
      </c>
      <c r="B1916" s="2" t="s">
        <v>92</v>
      </c>
      <c r="C1916" s="2" t="s">
        <v>110</v>
      </c>
      <c r="D1916" s="2" t="s">
        <v>112</v>
      </c>
      <c r="E1916" s="3">
        <v>15367</v>
      </c>
      <c r="F1916" s="4"/>
    </row>
    <row r="1917" spans="1:6" x14ac:dyDescent="0.25">
      <c r="A1917" s="2" t="s">
        <v>10</v>
      </c>
      <c r="B1917" s="2" t="s">
        <v>92</v>
      </c>
      <c r="C1917" s="2" t="s">
        <v>110</v>
      </c>
      <c r="D1917" s="2" t="s">
        <v>112</v>
      </c>
      <c r="E1917" s="3">
        <v>17896</v>
      </c>
      <c r="F1917" s="4"/>
    </row>
    <row r="1918" spans="1:6" x14ac:dyDescent="0.25">
      <c r="A1918" s="2" t="s">
        <v>11</v>
      </c>
      <c r="B1918" s="2" t="s">
        <v>92</v>
      </c>
      <c r="C1918" s="2" t="s">
        <v>110</v>
      </c>
      <c r="D1918" s="2" t="s">
        <v>112</v>
      </c>
      <c r="E1918" s="3">
        <v>9163</v>
      </c>
      <c r="F1918" s="4"/>
    </row>
    <row r="1919" spans="1:6" x14ac:dyDescent="0.25">
      <c r="A1919" s="2" t="s">
        <v>12</v>
      </c>
      <c r="B1919" s="2" t="s">
        <v>92</v>
      </c>
      <c r="C1919" s="2" t="s">
        <v>110</v>
      </c>
      <c r="D1919" s="2" t="s">
        <v>112</v>
      </c>
      <c r="E1919" s="3">
        <v>10226</v>
      </c>
      <c r="F1919" s="4"/>
    </row>
    <row r="1920" spans="1:6" x14ac:dyDescent="0.25">
      <c r="A1920" s="2" t="s">
        <v>13</v>
      </c>
      <c r="B1920" s="2" t="s">
        <v>92</v>
      </c>
      <c r="C1920" s="2" t="s">
        <v>110</v>
      </c>
      <c r="D1920" s="2" t="s">
        <v>112</v>
      </c>
      <c r="E1920" s="3">
        <v>9600</v>
      </c>
      <c r="F1920" s="4"/>
    </row>
    <row r="1921" spans="1:6" x14ac:dyDescent="0.25">
      <c r="A1921" s="2" t="s">
        <v>14</v>
      </c>
      <c r="B1921" s="2" t="s">
        <v>92</v>
      </c>
      <c r="C1921" s="2" t="s">
        <v>110</v>
      </c>
      <c r="D1921" s="2" t="s">
        <v>112</v>
      </c>
      <c r="E1921" s="3">
        <v>10368</v>
      </c>
      <c r="F1921" s="4"/>
    </row>
    <row r="1922" spans="1:6" x14ac:dyDescent="0.25">
      <c r="A1922" s="2" t="s">
        <v>15</v>
      </c>
      <c r="B1922" s="2" t="s">
        <v>92</v>
      </c>
      <c r="C1922" s="2" t="s">
        <v>110</v>
      </c>
      <c r="D1922" s="2" t="s">
        <v>112</v>
      </c>
      <c r="E1922" s="3">
        <v>19893</v>
      </c>
      <c r="F1922" s="4"/>
    </row>
    <row r="1923" spans="1:6" x14ac:dyDescent="0.25">
      <c r="A1923" s="2" t="s">
        <v>16</v>
      </c>
      <c r="B1923" s="2" t="s">
        <v>92</v>
      </c>
      <c r="C1923" s="2" t="s">
        <v>110</v>
      </c>
      <c r="D1923" s="2" t="s">
        <v>112</v>
      </c>
      <c r="E1923" s="3">
        <v>10546</v>
      </c>
      <c r="F1923" s="4"/>
    </row>
    <row r="1924" spans="1:6" x14ac:dyDescent="0.25">
      <c r="A1924" s="2" t="s">
        <v>17</v>
      </c>
      <c r="B1924" s="2" t="s">
        <v>92</v>
      </c>
      <c r="C1924" s="2" t="s">
        <v>110</v>
      </c>
      <c r="D1924" s="2" t="s">
        <v>112</v>
      </c>
      <c r="E1924" s="3">
        <v>17205</v>
      </c>
      <c r="F1924" s="4"/>
    </row>
    <row r="1925" spans="1:6" x14ac:dyDescent="0.25">
      <c r="A1925" s="2" t="s">
        <v>18</v>
      </c>
      <c r="B1925" s="2" t="s">
        <v>92</v>
      </c>
      <c r="C1925" s="2" t="s">
        <v>110</v>
      </c>
      <c r="D1925" s="2" t="s">
        <v>112</v>
      </c>
      <c r="E1925" s="3">
        <v>3887</v>
      </c>
      <c r="F1925" s="4"/>
    </row>
    <row r="1926" spans="1:6" x14ac:dyDescent="0.25">
      <c r="A1926" s="2" t="s">
        <v>19</v>
      </c>
      <c r="B1926" s="2" t="s">
        <v>92</v>
      </c>
      <c r="C1926" s="2" t="s">
        <v>110</v>
      </c>
      <c r="D1926" s="2" t="s">
        <v>112</v>
      </c>
      <c r="E1926" s="3">
        <v>3340</v>
      </c>
      <c r="F1926" s="4"/>
    </row>
    <row r="1927" spans="1:6" x14ac:dyDescent="0.25">
      <c r="A1927" s="2" t="s">
        <v>20</v>
      </c>
      <c r="B1927" s="2" t="s">
        <v>92</v>
      </c>
      <c r="C1927" s="2" t="s">
        <v>110</v>
      </c>
      <c r="D1927" s="2" t="s">
        <v>112</v>
      </c>
      <c r="E1927" s="3">
        <v>8288</v>
      </c>
      <c r="F1927" s="4"/>
    </row>
    <row r="1928" spans="1:6" x14ac:dyDescent="0.25">
      <c r="A1928" s="2" t="s">
        <v>21</v>
      </c>
      <c r="B1928" s="2" t="s">
        <v>92</v>
      </c>
      <c r="C1928" s="2" t="s">
        <v>110</v>
      </c>
      <c r="D1928" s="2" t="s">
        <v>112</v>
      </c>
      <c r="E1928" s="3">
        <v>1867</v>
      </c>
      <c r="F1928" s="4"/>
    </row>
    <row r="1929" spans="1:6" x14ac:dyDescent="0.25">
      <c r="A1929" s="2" t="s">
        <v>22</v>
      </c>
      <c r="B1929" s="2" t="s">
        <v>92</v>
      </c>
      <c r="C1929" s="2" t="s">
        <v>110</v>
      </c>
      <c r="D1929" s="2" t="s">
        <v>112</v>
      </c>
      <c r="E1929" s="3">
        <v>3894</v>
      </c>
      <c r="F1929" s="4"/>
    </row>
    <row r="1930" spans="1:6" x14ac:dyDescent="0.25">
      <c r="A1930" s="2" t="s">
        <v>23</v>
      </c>
      <c r="B1930" s="2" t="s">
        <v>92</v>
      </c>
      <c r="C1930" s="2" t="s">
        <v>110</v>
      </c>
      <c r="D1930" s="2" t="s">
        <v>112</v>
      </c>
      <c r="E1930" s="3">
        <v>20217</v>
      </c>
      <c r="F1930" s="4"/>
    </row>
    <row r="1931" spans="1:6" x14ac:dyDescent="0.25">
      <c r="A1931" s="2" t="s">
        <v>24</v>
      </c>
      <c r="B1931" s="2" t="s">
        <v>92</v>
      </c>
      <c r="C1931" s="2" t="s">
        <v>110</v>
      </c>
      <c r="D1931" s="2" t="s">
        <v>112</v>
      </c>
      <c r="E1931" s="3">
        <v>15270</v>
      </c>
      <c r="F1931" s="4"/>
    </row>
    <row r="1932" spans="1:6" x14ac:dyDescent="0.25">
      <c r="A1932" s="2" t="s">
        <v>25</v>
      </c>
      <c r="B1932" s="2" t="s">
        <v>92</v>
      </c>
      <c r="C1932" s="2" t="s">
        <v>110</v>
      </c>
      <c r="D1932" s="2" t="s">
        <v>112</v>
      </c>
      <c r="E1932" s="3">
        <v>12533</v>
      </c>
      <c r="F1932" s="4"/>
    </row>
    <row r="1933" spans="1:6" x14ac:dyDescent="0.25">
      <c r="A1933" s="2" t="s">
        <v>26</v>
      </c>
      <c r="B1933" s="2" t="s">
        <v>92</v>
      </c>
      <c r="C1933" s="2" t="s">
        <v>110</v>
      </c>
      <c r="D1933" s="2" t="s">
        <v>112</v>
      </c>
      <c r="E1933" s="3">
        <v>2720</v>
      </c>
      <c r="F1933" s="4"/>
    </row>
    <row r="1934" spans="1:6" x14ac:dyDescent="0.25">
      <c r="A1934" s="2" t="s">
        <v>5</v>
      </c>
      <c r="B1934" s="2" t="s">
        <v>92</v>
      </c>
      <c r="C1934" s="2" t="s">
        <v>110</v>
      </c>
      <c r="D1934" s="2" t="s">
        <v>113</v>
      </c>
      <c r="E1934" s="3">
        <v>2908</v>
      </c>
      <c r="F1934" s="4"/>
    </row>
    <row r="1935" spans="1:6" x14ac:dyDescent="0.25">
      <c r="A1935" s="2" t="s">
        <v>9</v>
      </c>
      <c r="B1935" s="2" t="s">
        <v>92</v>
      </c>
      <c r="C1935" s="2" t="s">
        <v>110</v>
      </c>
      <c r="D1935" s="2" t="s">
        <v>113</v>
      </c>
      <c r="E1935" s="3">
        <v>1771</v>
      </c>
      <c r="F1935" s="4"/>
    </row>
    <row r="1936" spans="1:6" x14ac:dyDescent="0.25">
      <c r="A1936" s="2" t="s">
        <v>10</v>
      </c>
      <c r="B1936" s="2" t="s">
        <v>92</v>
      </c>
      <c r="C1936" s="2" t="s">
        <v>110</v>
      </c>
      <c r="D1936" s="2" t="s">
        <v>113</v>
      </c>
      <c r="E1936" s="3">
        <v>953</v>
      </c>
      <c r="F1936" s="4"/>
    </row>
    <row r="1937" spans="1:6" x14ac:dyDescent="0.25">
      <c r="A1937" s="2" t="s">
        <v>11</v>
      </c>
      <c r="B1937" s="2" t="s">
        <v>92</v>
      </c>
      <c r="C1937" s="2" t="s">
        <v>110</v>
      </c>
      <c r="D1937" s="2" t="s">
        <v>113</v>
      </c>
      <c r="E1937" s="3">
        <v>1873</v>
      </c>
      <c r="F1937" s="4"/>
    </row>
    <row r="1938" spans="1:6" x14ac:dyDescent="0.25">
      <c r="A1938" s="2" t="s">
        <v>12</v>
      </c>
      <c r="B1938" s="2" t="s">
        <v>92</v>
      </c>
      <c r="C1938" s="2" t="s">
        <v>110</v>
      </c>
      <c r="D1938" s="2" t="s">
        <v>113</v>
      </c>
      <c r="E1938" s="3">
        <v>1832</v>
      </c>
      <c r="F1938" s="4"/>
    </row>
    <row r="1939" spans="1:6" x14ac:dyDescent="0.25">
      <c r="A1939" s="2" t="s">
        <v>13</v>
      </c>
      <c r="B1939" s="2" t="s">
        <v>92</v>
      </c>
      <c r="C1939" s="2" t="s">
        <v>110</v>
      </c>
      <c r="D1939" s="2" t="s">
        <v>113</v>
      </c>
      <c r="E1939" s="3">
        <v>1001</v>
      </c>
      <c r="F1939" s="4"/>
    </row>
    <row r="1940" spans="1:6" x14ac:dyDescent="0.25">
      <c r="A1940" s="2" t="s">
        <v>14</v>
      </c>
      <c r="B1940" s="2" t="s">
        <v>92</v>
      </c>
      <c r="C1940" s="2" t="s">
        <v>110</v>
      </c>
      <c r="D1940" s="2" t="s">
        <v>113</v>
      </c>
      <c r="E1940" s="3">
        <v>1081</v>
      </c>
      <c r="F1940" s="4"/>
    </row>
    <row r="1941" spans="1:6" x14ac:dyDescent="0.25">
      <c r="A1941" s="2" t="s">
        <v>15</v>
      </c>
      <c r="B1941" s="2" t="s">
        <v>92</v>
      </c>
      <c r="C1941" s="2" t="s">
        <v>110</v>
      </c>
      <c r="D1941" s="2" t="s">
        <v>113</v>
      </c>
      <c r="E1941" s="3">
        <v>1576</v>
      </c>
      <c r="F1941" s="4"/>
    </row>
    <row r="1942" spans="1:6" x14ac:dyDescent="0.25">
      <c r="A1942" s="2" t="s">
        <v>16</v>
      </c>
      <c r="B1942" s="2" t="s">
        <v>92</v>
      </c>
      <c r="C1942" s="2" t="s">
        <v>110</v>
      </c>
      <c r="D1942" s="2" t="s">
        <v>113</v>
      </c>
      <c r="E1942" s="3">
        <v>1511</v>
      </c>
      <c r="F1942" s="4"/>
    </row>
    <row r="1943" spans="1:6" x14ac:dyDescent="0.25">
      <c r="A1943" s="2" t="s">
        <v>17</v>
      </c>
      <c r="B1943" s="2" t="s">
        <v>92</v>
      </c>
      <c r="C1943" s="2" t="s">
        <v>110</v>
      </c>
      <c r="D1943" s="2" t="s">
        <v>113</v>
      </c>
      <c r="E1943" s="3">
        <v>1695</v>
      </c>
      <c r="F1943" s="4"/>
    </row>
    <row r="1944" spans="1:6" x14ac:dyDescent="0.25">
      <c r="A1944" s="2" t="s">
        <v>18</v>
      </c>
      <c r="B1944" s="2" t="s">
        <v>92</v>
      </c>
      <c r="C1944" s="2" t="s">
        <v>110</v>
      </c>
      <c r="D1944" s="2" t="s">
        <v>113</v>
      </c>
      <c r="E1944" s="3">
        <v>1450</v>
      </c>
      <c r="F1944" s="4"/>
    </row>
    <row r="1945" spans="1:6" x14ac:dyDescent="0.25">
      <c r="A1945" s="2" t="s">
        <v>19</v>
      </c>
      <c r="B1945" s="2" t="s">
        <v>92</v>
      </c>
      <c r="C1945" s="2" t="s">
        <v>110</v>
      </c>
      <c r="D1945" s="2" t="s">
        <v>113</v>
      </c>
      <c r="E1945" s="3">
        <v>1111</v>
      </c>
      <c r="F1945" s="4"/>
    </row>
    <row r="1946" spans="1:6" x14ac:dyDescent="0.25">
      <c r="A1946" s="2" t="s">
        <v>20</v>
      </c>
      <c r="B1946" s="2" t="s">
        <v>92</v>
      </c>
      <c r="C1946" s="2" t="s">
        <v>110</v>
      </c>
      <c r="D1946" s="2" t="s">
        <v>113</v>
      </c>
      <c r="E1946" s="3">
        <v>1558</v>
      </c>
      <c r="F1946" s="4"/>
    </row>
    <row r="1947" spans="1:6" x14ac:dyDescent="0.25">
      <c r="A1947" s="2" t="s">
        <v>21</v>
      </c>
      <c r="B1947" s="2" t="s">
        <v>92</v>
      </c>
      <c r="C1947" s="2" t="s">
        <v>110</v>
      </c>
      <c r="D1947" s="2" t="s">
        <v>113</v>
      </c>
      <c r="E1947" s="3">
        <v>673</v>
      </c>
      <c r="F1947" s="4"/>
    </row>
    <row r="1948" spans="1:6" x14ac:dyDescent="0.25">
      <c r="A1948" s="2" t="s">
        <v>22</v>
      </c>
      <c r="B1948" s="2" t="s">
        <v>92</v>
      </c>
      <c r="C1948" s="2" t="s">
        <v>110</v>
      </c>
      <c r="D1948" s="2" t="s">
        <v>113</v>
      </c>
      <c r="E1948" s="3">
        <v>1085</v>
      </c>
      <c r="F1948" s="4"/>
    </row>
    <row r="1949" spans="1:6" x14ac:dyDescent="0.25">
      <c r="A1949" s="2" t="s">
        <v>23</v>
      </c>
      <c r="B1949" s="2" t="s">
        <v>92</v>
      </c>
      <c r="C1949" s="2" t="s">
        <v>110</v>
      </c>
      <c r="D1949" s="2" t="s">
        <v>113</v>
      </c>
      <c r="E1949" s="3">
        <v>1699</v>
      </c>
      <c r="F1949" s="4"/>
    </row>
    <row r="1950" spans="1:6" x14ac:dyDescent="0.25">
      <c r="A1950" s="2" t="s">
        <v>24</v>
      </c>
      <c r="B1950" s="2" t="s">
        <v>92</v>
      </c>
      <c r="C1950" s="2" t="s">
        <v>110</v>
      </c>
      <c r="D1950" s="2" t="s">
        <v>113</v>
      </c>
      <c r="E1950" s="3">
        <v>2961</v>
      </c>
      <c r="F1950" s="4"/>
    </row>
    <row r="1951" spans="1:6" x14ac:dyDescent="0.25">
      <c r="A1951" s="2" t="s">
        <v>25</v>
      </c>
      <c r="B1951" s="2" t="s">
        <v>92</v>
      </c>
      <c r="C1951" s="2" t="s">
        <v>110</v>
      </c>
      <c r="D1951" s="2" t="s">
        <v>113</v>
      </c>
      <c r="E1951" s="3">
        <v>1752</v>
      </c>
      <c r="F1951" s="4"/>
    </row>
    <row r="1952" spans="1:6" x14ac:dyDescent="0.25">
      <c r="A1952" s="2" t="s">
        <v>26</v>
      </c>
      <c r="B1952" s="2" t="s">
        <v>92</v>
      </c>
      <c r="C1952" s="2" t="s">
        <v>110</v>
      </c>
      <c r="D1952" s="2" t="s">
        <v>113</v>
      </c>
      <c r="E1952" s="3">
        <v>1802</v>
      </c>
      <c r="F1952" s="4"/>
    </row>
    <row r="1953" spans="1:6" x14ac:dyDescent="0.25">
      <c r="A1953" s="2" t="s">
        <v>5</v>
      </c>
      <c r="B1953" s="2" t="s">
        <v>92</v>
      </c>
      <c r="C1953" s="2" t="s">
        <v>110</v>
      </c>
      <c r="D1953" s="2" t="s">
        <v>114</v>
      </c>
      <c r="E1953" s="3">
        <v>2615</v>
      </c>
      <c r="F1953" s="4"/>
    </row>
    <row r="1954" spans="1:6" x14ac:dyDescent="0.25">
      <c r="A1954" s="2" t="s">
        <v>9</v>
      </c>
      <c r="B1954" s="2" t="s">
        <v>92</v>
      </c>
      <c r="C1954" s="2" t="s">
        <v>110</v>
      </c>
      <c r="D1954" s="2" t="s">
        <v>114</v>
      </c>
      <c r="E1954" s="3">
        <v>3029</v>
      </c>
      <c r="F1954" s="4"/>
    </row>
    <row r="1955" spans="1:6" x14ac:dyDescent="0.25">
      <c r="A1955" s="2" t="s">
        <v>10</v>
      </c>
      <c r="B1955" s="2" t="s">
        <v>92</v>
      </c>
      <c r="C1955" s="2" t="s">
        <v>110</v>
      </c>
      <c r="D1955" s="2" t="s">
        <v>114</v>
      </c>
      <c r="E1955" s="3">
        <v>3630</v>
      </c>
      <c r="F1955" s="4"/>
    </row>
    <row r="1956" spans="1:6" x14ac:dyDescent="0.25">
      <c r="A1956" s="2" t="s">
        <v>11</v>
      </c>
      <c r="B1956" s="2" t="s">
        <v>92</v>
      </c>
      <c r="C1956" s="2" t="s">
        <v>110</v>
      </c>
      <c r="D1956" s="2" t="s">
        <v>114</v>
      </c>
      <c r="E1956" s="3">
        <v>2485</v>
      </c>
      <c r="F1956" s="4"/>
    </row>
    <row r="1957" spans="1:6" x14ac:dyDescent="0.25">
      <c r="A1957" s="2" t="s">
        <v>12</v>
      </c>
      <c r="B1957" s="2" t="s">
        <v>92</v>
      </c>
      <c r="C1957" s="2" t="s">
        <v>110</v>
      </c>
      <c r="D1957" s="2" t="s">
        <v>114</v>
      </c>
      <c r="E1957" s="3">
        <v>2766</v>
      </c>
      <c r="F1957" s="4"/>
    </row>
    <row r="1958" spans="1:6" x14ac:dyDescent="0.25">
      <c r="A1958" s="2" t="s">
        <v>13</v>
      </c>
      <c r="B1958" s="2" t="s">
        <v>92</v>
      </c>
      <c r="C1958" s="2" t="s">
        <v>110</v>
      </c>
      <c r="D1958" s="2" t="s">
        <v>114</v>
      </c>
      <c r="E1958" s="3">
        <v>2569</v>
      </c>
      <c r="F1958" s="4"/>
    </row>
    <row r="1959" spans="1:6" x14ac:dyDescent="0.25">
      <c r="A1959" s="2" t="s">
        <v>14</v>
      </c>
      <c r="B1959" s="2" t="s">
        <v>92</v>
      </c>
      <c r="C1959" s="2" t="s">
        <v>110</v>
      </c>
      <c r="D1959" s="2" t="s">
        <v>114</v>
      </c>
      <c r="E1959" s="3">
        <v>2775</v>
      </c>
      <c r="F1959" s="4"/>
    </row>
    <row r="1960" spans="1:6" x14ac:dyDescent="0.25">
      <c r="A1960" s="2" t="s">
        <v>15</v>
      </c>
      <c r="B1960" s="2" t="s">
        <v>92</v>
      </c>
      <c r="C1960" s="2" t="s">
        <v>110</v>
      </c>
      <c r="D1960" s="2" t="s">
        <v>114</v>
      </c>
      <c r="E1960" s="3">
        <v>1567</v>
      </c>
      <c r="F1960" s="4"/>
    </row>
    <row r="1961" spans="1:6" x14ac:dyDescent="0.25">
      <c r="A1961" s="2" t="s">
        <v>16</v>
      </c>
      <c r="B1961" s="2" t="s">
        <v>92</v>
      </c>
      <c r="C1961" s="2" t="s">
        <v>110</v>
      </c>
      <c r="D1961" s="2" t="s">
        <v>114</v>
      </c>
      <c r="E1961" s="3">
        <v>1897</v>
      </c>
      <c r="F1961" s="4"/>
    </row>
    <row r="1962" spans="1:6" x14ac:dyDescent="0.25">
      <c r="A1962" s="2" t="s">
        <v>17</v>
      </c>
      <c r="B1962" s="2" t="s">
        <v>92</v>
      </c>
      <c r="C1962" s="2" t="s">
        <v>110</v>
      </c>
      <c r="D1962" s="2" t="s">
        <v>114</v>
      </c>
      <c r="E1962" s="3">
        <v>2549</v>
      </c>
      <c r="F1962" s="4"/>
    </row>
    <row r="1963" spans="1:6" x14ac:dyDescent="0.25">
      <c r="A1963" s="2" t="s">
        <v>18</v>
      </c>
      <c r="B1963" s="2" t="s">
        <v>92</v>
      </c>
      <c r="C1963" s="2" t="s">
        <v>110</v>
      </c>
      <c r="D1963" s="2" t="s">
        <v>114</v>
      </c>
      <c r="E1963" s="3">
        <v>1578</v>
      </c>
      <c r="F1963" s="4"/>
    </row>
    <row r="1964" spans="1:6" x14ac:dyDescent="0.25">
      <c r="A1964" s="2" t="s">
        <v>19</v>
      </c>
      <c r="B1964" s="2" t="s">
        <v>92</v>
      </c>
      <c r="C1964" s="2" t="s">
        <v>110</v>
      </c>
      <c r="D1964" s="2" t="s">
        <v>114</v>
      </c>
      <c r="E1964" s="3">
        <v>1210</v>
      </c>
      <c r="F1964" s="4"/>
    </row>
    <row r="1965" spans="1:6" x14ac:dyDescent="0.25">
      <c r="A1965" s="2" t="s">
        <v>20</v>
      </c>
      <c r="B1965" s="2" t="s">
        <v>92</v>
      </c>
      <c r="C1965" s="2" t="s">
        <v>110</v>
      </c>
      <c r="D1965" s="2" t="s">
        <v>114</v>
      </c>
      <c r="E1965" s="3">
        <v>1492</v>
      </c>
      <c r="F1965" s="4"/>
    </row>
    <row r="1966" spans="1:6" x14ac:dyDescent="0.25">
      <c r="A1966" s="2" t="s">
        <v>21</v>
      </c>
      <c r="B1966" s="2" t="s">
        <v>92</v>
      </c>
      <c r="C1966" s="2" t="s">
        <v>110</v>
      </c>
      <c r="D1966" s="2" t="s">
        <v>114</v>
      </c>
      <c r="E1966" s="3">
        <v>813</v>
      </c>
      <c r="F1966" s="4"/>
    </row>
    <row r="1967" spans="1:6" x14ac:dyDescent="0.25">
      <c r="A1967" s="2" t="s">
        <v>22</v>
      </c>
      <c r="B1967" s="2" t="s">
        <v>92</v>
      </c>
      <c r="C1967" s="2" t="s">
        <v>110</v>
      </c>
      <c r="D1967" s="2" t="s">
        <v>114</v>
      </c>
      <c r="E1967" s="3">
        <v>1120</v>
      </c>
      <c r="F1967" s="4"/>
    </row>
    <row r="1968" spans="1:6" x14ac:dyDescent="0.25">
      <c r="A1968" s="2" t="s">
        <v>23</v>
      </c>
      <c r="B1968" s="2" t="s">
        <v>92</v>
      </c>
      <c r="C1968" s="2" t="s">
        <v>110</v>
      </c>
      <c r="D1968" s="2" t="s">
        <v>114</v>
      </c>
      <c r="E1968" s="3">
        <v>1279</v>
      </c>
      <c r="F1968" s="4"/>
    </row>
    <row r="1969" spans="1:6" x14ac:dyDescent="0.25">
      <c r="A1969" s="2" t="s">
        <v>24</v>
      </c>
      <c r="B1969" s="2" t="s">
        <v>92</v>
      </c>
      <c r="C1969" s="2" t="s">
        <v>110</v>
      </c>
      <c r="D1969" s="2" t="s">
        <v>114</v>
      </c>
      <c r="E1969" s="3">
        <v>1348</v>
      </c>
      <c r="F1969" s="4"/>
    </row>
    <row r="1970" spans="1:6" x14ac:dyDescent="0.25">
      <c r="A1970" s="2" t="s">
        <v>25</v>
      </c>
      <c r="B1970" s="2" t="s">
        <v>92</v>
      </c>
      <c r="C1970" s="2" t="s">
        <v>110</v>
      </c>
      <c r="D1970" s="2" t="s">
        <v>114</v>
      </c>
      <c r="E1970" s="3">
        <v>3476</v>
      </c>
      <c r="F1970" s="4"/>
    </row>
    <row r="1971" spans="1:6" x14ac:dyDescent="0.25">
      <c r="A1971" s="2" t="s">
        <v>26</v>
      </c>
      <c r="B1971" s="2" t="s">
        <v>92</v>
      </c>
      <c r="C1971" s="2" t="s">
        <v>110</v>
      </c>
      <c r="D1971" s="2" t="s">
        <v>114</v>
      </c>
      <c r="E1971" s="3">
        <v>1899</v>
      </c>
      <c r="F1971" s="4"/>
    </row>
    <row r="1972" spans="1:6" x14ac:dyDescent="0.25">
      <c r="A1972" s="2" t="s">
        <v>5</v>
      </c>
      <c r="B1972" s="2" t="s">
        <v>92</v>
      </c>
      <c r="C1972" s="2" t="s">
        <v>110</v>
      </c>
      <c r="D1972" s="2" t="s">
        <v>115</v>
      </c>
      <c r="E1972" s="3">
        <v>8374</v>
      </c>
      <c r="F1972" s="4"/>
    </row>
    <row r="1973" spans="1:6" x14ac:dyDescent="0.25">
      <c r="A1973" s="2" t="s">
        <v>9</v>
      </c>
      <c r="B1973" s="2" t="s">
        <v>92</v>
      </c>
      <c r="C1973" s="2" t="s">
        <v>110</v>
      </c>
      <c r="D1973" s="2" t="s">
        <v>115</v>
      </c>
      <c r="E1973" s="3">
        <v>5795</v>
      </c>
      <c r="F1973" s="4"/>
    </row>
    <row r="1974" spans="1:6" x14ac:dyDescent="0.25">
      <c r="A1974" s="2" t="s">
        <v>10</v>
      </c>
      <c r="B1974" s="2" t="s">
        <v>92</v>
      </c>
      <c r="C1974" s="2" t="s">
        <v>110</v>
      </c>
      <c r="D1974" s="2" t="s">
        <v>115</v>
      </c>
      <c r="E1974" s="3">
        <v>4738</v>
      </c>
      <c r="F1974" s="4"/>
    </row>
    <row r="1975" spans="1:6" x14ac:dyDescent="0.25">
      <c r="A1975" s="2" t="s">
        <v>11</v>
      </c>
      <c r="B1975" s="2" t="s">
        <v>92</v>
      </c>
      <c r="C1975" s="2" t="s">
        <v>110</v>
      </c>
      <c r="D1975" s="2" t="s">
        <v>115</v>
      </c>
      <c r="E1975" s="3">
        <v>4679</v>
      </c>
      <c r="F1975" s="4"/>
    </row>
    <row r="1976" spans="1:6" x14ac:dyDescent="0.25">
      <c r="A1976" s="2" t="s">
        <v>12</v>
      </c>
      <c r="B1976" s="2" t="s">
        <v>92</v>
      </c>
      <c r="C1976" s="2" t="s">
        <v>110</v>
      </c>
      <c r="D1976" s="2" t="s">
        <v>115</v>
      </c>
      <c r="E1976" s="3">
        <v>5764</v>
      </c>
      <c r="F1976" s="4"/>
    </row>
    <row r="1977" spans="1:6" x14ac:dyDescent="0.25">
      <c r="A1977" s="2" t="s">
        <v>13</v>
      </c>
      <c r="B1977" s="2" t="s">
        <v>92</v>
      </c>
      <c r="C1977" s="2" t="s">
        <v>110</v>
      </c>
      <c r="D1977" s="2" t="s">
        <v>115</v>
      </c>
      <c r="E1977" s="3">
        <v>5342</v>
      </c>
      <c r="F1977" s="4"/>
    </row>
    <row r="1978" spans="1:6" x14ac:dyDescent="0.25">
      <c r="A1978" s="2" t="s">
        <v>14</v>
      </c>
      <c r="B1978" s="2" t="s">
        <v>92</v>
      </c>
      <c r="C1978" s="2" t="s">
        <v>110</v>
      </c>
      <c r="D1978" s="2" t="s">
        <v>115</v>
      </c>
      <c r="E1978" s="3">
        <v>5770</v>
      </c>
      <c r="F1978" s="4"/>
    </row>
    <row r="1979" spans="1:6" x14ac:dyDescent="0.25">
      <c r="A1979" s="2" t="s">
        <v>15</v>
      </c>
      <c r="B1979" s="2" t="s">
        <v>92</v>
      </c>
      <c r="C1979" s="2" t="s">
        <v>110</v>
      </c>
      <c r="D1979" s="2" t="s">
        <v>115</v>
      </c>
      <c r="E1979" s="3">
        <v>5192</v>
      </c>
      <c r="F1979" s="4"/>
    </row>
    <row r="1980" spans="1:6" x14ac:dyDescent="0.25">
      <c r="A1980" s="2" t="s">
        <v>16</v>
      </c>
      <c r="B1980" s="2" t="s">
        <v>92</v>
      </c>
      <c r="C1980" s="2" t="s">
        <v>110</v>
      </c>
      <c r="D1980" s="2" t="s">
        <v>115</v>
      </c>
      <c r="E1980" s="3">
        <v>4028</v>
      </c>
      <c r="F1980" s="4"/>
    </row>
    <row r="1981" spans="1:6" x14ac:dyDescent="0.25">
      <c r="A1981" s="2" t="s">
        <v>17</v>
      </c>
      <c r="B1981" s="2" t="s">
        <v>92</v>
      </c>
      <c r="C1981" s="2" t="s">
        <v>110</v>
      </c>
      <c r="D1981" s="2" t="s">
        <v>115</v>
      </c>
      <c r="E1981" s="3">
        <v>3748</v>
      </c>
      <c r="F1981" s="4"/>
    </row>
    <row r="1982" spans="1:6" x14ac:dyDescent="0.25">
      <c r="A1982" s="2" t="s">
        <v>18</v>
      </c>
      <c r="B1982" s="2" t="s">
        <v>92</v>
      </c>
      <c r="C1982" s="2" t="s">
        <v>110</v>
      </c>
      <c r="D1982" s="2" t="s">
        <v>115</v>
      </c>
      <c r="E1982" s="3">
        <v>3168</v>
      </c>
      <c r="F1982" s="4"/>
    </row>
    <row r="1983" spans="1:6" x14ac:dyDescent="0.25">
      <c r="A1983" s="2" t="s">
        <v>19</v>
      </c>
      <c r="B1983" s="2" t="s">
        <v>92</v>
      </c>
      <c r="C1983" s="2" t="s">
        <v>110</v>
      </c>
      <c r="D1983" s="2" t="s">
        <v>115</v>
      </c>
      <c r="E1983" s="3">
        <v>1872</v>
      </c>
      <c r="F1983" s="4"/>
    </row>
    <row r="1984" spans="1:6" x14ac:dyDescent="0.25">
      <c r="A1984" s="2" t="s">
        <v>21</v>
      </c>
      <c r="B1984" s="2" t="s">
        <v>92</v>
      </c>
      <c r="C1984" s="2" t="s">
        <v>110</v>
      </c>
      <c r="D1984" s="2" t="s">
        <v>115</v>
      </c>
      <c r="E1984" s="3">
        <v>1423</v>
      </c>
      <c r="F1984" s="4"/>
    </row>
    <row r="1985" spans="1:6" x14ac:dyDescent="0.25">
      <c r="A1985" s="2" t="s">
        <v>22</v>
      </c>
      <c r="B1985" s="2" t="s">
        <v>92</v>
      </c>
      <c r="C1985" s="2" t="s">
        <v>110</v>
      </c>
      <c r="D1985" s="2" t="s">
        <v>115</v>
      </c>
      <c r="E1985" s="3">
        <v>163</v>
      </c>
      <c r="F1985" s="4"/>
    </row>
    <row r="1986" spans="1:6" x14ac:dyDescent="0.25">
      <c r="A1986" s="2" t="s">
        <v>23</v>
      </c>
      <c r="B1986" s="2" t="s">
        <v>92</v>
      </c>
      <c r="C1986" s="2" t="s">
        <v>110</v>
      </c>
      <c r="D1986" s="2" t="s">
        <v>115</v>
      </c>
      <c r="E1986" s="3">
        <v>4419</v>
      </c>
      <c r="F1986" s="4"/>
    </row>
    <row r="1987" spans="1:6" x14ac:dyDescent="0.25">
      <c r="A1987" s="2" t="s">
        <v>24</v>
      </c>
      <c r="B1987" s="2" t="s">
        <v>92</v>
      </c>
      <c r="C1987" s="2" t="s">
        <v>110</v>
      </c>
      <c r="D1987" s="2" t="s">
        <v>115</v>
      </c>
      <c r="E1987" s="3">
        <v>5015</v>
      </c>
      <c r="F1987" s="4"/>
    </row>
    <row r="1988" spans="1:6" x14ac:dyDescent="0.25">
      <c r="A1988" s="2" t="s">
        <v>25</v>
      </c>
      <c r="B1988" s="2" t="s">
        <v>92</v>
      </c>
      <c r="C1988" s="2" t="s">
        <v>110</v>
      </c>
      <c r="D1988" s="2" t="s">
        <v>115</v>
      </c>
      <c r="E1988" s="3">
        <v>8842</v>
      </c>
      <c r="F1988" s="4"/>
    </row>
    <row r="1989" spans="1:6" x14ac:dyDescent="0.25">
      <c r="A1989" s="2" t="s">
        <v>26</v>
      </c>
      <c r="B1989" s="2" t="s">
        <v>92</v>
      </c>
      <c r="C1989" s="2" t="s">
        <v>110</v>
      </c>
      <c r="D1989" s="2" t="s">
        <v>115</v>
      </c>
      <c r="E1989" s="3">
        <v>2236</v>
      </c>
      <c r="F1989" s="4"/>
    </row>
    <row r="1990" spans="1:6" x14ac:dyDescent="0.25">
      <c r="A1990" s="2" t="s">
        <v>5</v>
      </c>
      <c r="B1990" s="2" t="s">
        <v>92</v>
      </c>
      <c r="C1990" s="2" t="s">
        <v>110</v>
      </c>
      <c r="D1990" s="2" t="s">
        <v>109</v>
      </c>
      <c r="E1990" s="3">
        <v>7428</v>
      </c>
      <c r="F1990" s="4"/>
    </row>
    <row r="1991" spans="1:6" x14ac:dyDescent="0.25">
      <c r="A1991" s="2" t="s">
        <v>9</v>
      </c>
      <c r="B1991" s="2" t="s">
        <v>92</v>
      </c>
      <c r="C1991" s="2" t="s">
        <v>110</v>
      </c>
      <c r="D1991" s="2" t="s">
        <v>109</v>
      </c>
      <c r="E1991" s="3">
        <v>7802</v>
      </c>
      <c r="F1991" s="4"/>
    </row>
    <row r="1992" spans="1:6" x14ac:dyDescent="0.25">
      <c r="A1992" s="2" t="s">
        <v>10</v>
      </c>
      <c r="B1992" s="2" t="s">
        <v>92</v>
      </c>
      <c r="C1992" s="2" t="s">
        <v>110</v>
      </c>
      <c r="D1992" s="2" t="s">
        <v>109</v>
      </c>
      <c r="E1992" s="3">
        <v>11449</v>
      </c>
      <c r="F1992" s="4"/>
    </row>
    <row r="1993" spans="1:6" x14ac:dyDescent="0.25">
      <c r="A1993" s="2" t="s">
        <v>11</v>
      </c>
      <c r="B1993" s="2" t="s">
        <v>92</v>
      </c>
      <c r="C1993" s="2" t="s">
        <v>110</v>
      </c>
      <c r="D1993" s="2" t="s">
        <v>109</v>
      </c>
      <c r="E1993" s="3">
        <v>8519</v>
      </c>
      <c r="F1993" s="4"/>
    </row>
    <row r="1994" spans="1:6" x14ac:dyDescent="0.25">
      <c r="A1994" s="2" t="s">
        <v>12</v>
      </c>
      <c r="B1994" s="2" t="s">
        <v>92</v>
      </c>
      <c r="C1994" s="2" t="s">
        <v>110</v>
      </c>
      <c r="D1994" s="2" t="s">
        <v>109</v>
      </c>
      <c r="E1994" s="3">
        <v>7245</v>
      </c>
      <c r="F1994" s="4"/>
    </row>
    <row r="1995" spans="1:6" x14ac:dyDescent="0.25">
      <c r="A1995" s="2" t="s">
        <v>13</v>
      </c>
      <c r="B1995" s="2" t="s">
        <v>92</v>
      </c>
      <c r="C1995" s="2" t="s">
        <v>110</v>
      </c>
      <c r="D1995" s="2" t="s">
        <v>109</v>
      </c>
      <c r="E1995" s="3">
        <v>10499</v>
      </c>
      <c r="F1995" s="4"/>
    </row>
    <row r="1996" spans="1:6" x14ac:dyDescent="0.25">
      <c r="A1996" s="2" t="s">
        <v>14</v>
      </c>
      <c r="B1996" s="2" t="s">
        <v>92</v>
      </c>
      <c r="C1996" s="2" t="s">
        <v>110</v>
      </c>
      <c r="D1996" s="2" t="s">
        <v>109</v>
      </c>
      <c r="E1996" s="3">
        <v>11574</v>
      </c>
      <c r="F1996" s="4"/>
    </row>
    <row r="1997" spans="1:6" x14ac:dyDescent="0.25">
      <c r="A1997" s="2" t="s">
        <v>15</v>
      </c>
      <c r="B1997" s="2" t="s">
        <v>92</v>
      </c>
      <c r="C1997" s="2" t="s">
        <v>110</v>
      </c>
      <c r="D1997" s="2" t="s">
        <v>109</v>
      </c>
      <c r="E1997" s="3">
        <v>17031</v>
      </c>
      <c r="F1997" s="4"/>
    </row>
    <row r="1998" spans="1:6" x14ac:dyDescent="0.25">
      <c r="A1998" s="2" t="s">
        <v>16</v>
      </c>
      <c r="B1998" s="2" t="s">
        <v>92</v>
      </c>
      <c r="C1998" s="2" t="s">
        <v>110</v>
      </c>
      <c r="D1998" s="2" t="s">
        <v>109</v>
      </c>
      <c r="E1998" s="3">
        <v>3868</v>
      </c>
      <c r="F1998" s="4"/>
    </row>
    <row r="1999" spans="1:6" x14ac:dyDescent="0.25">
      <c r="A1999" s="2" t="s">
        <v>17</v>
      </c>
      <c r="B1999" s="2" t="s">
        <v>92</v>
      </c>
      <c r="C1999" s="2" t="s">
        <v>110</v>
      </c>
      <c r="D1999" s="2" t="s">
        <v>109</v>
      </c>
      <c r="E1999" s="3">
        <v>7937</v>
      </c>
      <c r="F1999" s="4"/>
    </row>
    <row r="2000" spans="1:6" x14ac:dyDescent="0.25">
      <c r="A2000" s="2" t="s">
        <v>18</v>
      </c>
      <c r="B2000" s="2" t="s">
        <v>92</v>
      </c>
      <c r="C2000" s="2" t="s">
        <v>110</v>
      </c>
      <c r="D2000" s="2" t="s">
        <v>109</v>
      </c>
      <c r="E2000" s="3">
        <v>3701</v>
      </c>
      <c r="F2000" s="4"/>
    </row>
    <row r="2001" spans="1:6" x14ac:dyDescent="0.25">
      <c r="A2001" s="2" t="s">
        <v>19</v>
      </c>
      <c r="B2001" s="2" t="s">
        <v>92</v>
      </c>
      <c r="C2001" s="2" t="s">
        <v>110</v>
      </c>
      <c r="D2001" s="2" t="s">
        <v>109</v>
      </c>
      <c r="E2001" s="3">
        <v>6073</v>
      </c>
      <c r="F2001" s="4"/>
    </row>
    <row r="2002" spans="1:6" x14ac:dyDescent="0.25">
      <c r="A2002" s="2" t="s">
        <v>20</v>
      </c>
      <c r="B2002" s="2" t="s">
        <v>92</v>
      </c>
      <c r="C2002" s="2" t="s">
        <v>110</v>
      </c>
      <c r="D2002" s="2" t="s">
        <v>109</v>
      </c>
      <c r="E2002" s="3">
        <v>15610</v>
      </c>
      <c r="F2002" s="4"/>
    </row>
    <row r="2003" spans="1:6" x14ac:dyDescent="0.25">
      <c r="A2003" s="2" t="s">
        <v>21</v>
      </c>
      <c r="B2003" s="2" t="s">
        <v>92</v>
      </c>
      <c r="C2003" s="2" t="s">
        <v>110</v>
      </c>
      <c r="D2003" s="2" t="s">
        <v>109</v>
      </c>
      <c r="E2003" s="3">
        <v>5449</v>
      </c>
      <c r="F2003" s="4"/>
    </row>
    <row r="2004" spans="1:6" x14ac:dyDescent="0.25">
      <c r="A2004" s="2" t="s">
        <v>22</v>
      </c>
      <c r="B2004" s="2" t="s">
        <v>92</v>
      </c>
      <c r="C2004" s="2" t="s">
        <v>110</v>
      </c>
      <c r="D2004" s="2" t="s">
        <v>109</v>
      </c>
      <c r="E2004" s="3">
        <v>10924</v>
      </c>
      <c r="F2004" s="4"/>
    </row>
    <row r="2005" spans="1:6" x14ac:dyDescent="0.25">
      <c r="A2005" s="2" t="s">
        <v>23</v>
      </c>
      <c r="B2005" s="2" t="s">
        <v>92</v>
      </c>
      <c r="C2005" s="2" t="s">
        <v>110</v>
      </c>
      <c r="D2005" s="2" t="s">
        <v>109</v>
      </c>
      <c r="E2005" s="3">
        <v>6611</v>
      </c>
      <c r="F2005" s="4"/>
    </row>
    <row r="2006" spans="1:6" x14ac:dyDescent="0.25">
      <c r="A2006" s="2" t="s">
        <v>24</v>
      </c>
      <c r="B2006" s="2" t="s">
        <v>92</v>
      </c>
      <c r="C2006" s="2" t="s">
        <v>110</v>
      </c>
      <c r="D2006" s="2" t="s">
        <v>109</v>
      </c>
      <c r="E2006" s="3">
        <v>20334</v>
      </c>
      <c r="F2006" s="4"/>
    </row>
    <row r="2007" spans="1:6" x14ac:dyDescent="0.25">
      <c r="A2007" s="2" t="s">
        <v>25</v>
      </c>
      <c r="B2007" s="2" t="s">
        <v>92</v>
      </c>
      <c r="C2007" s="2" t="s">
        <v>110</v>
      </c>
      <c r="D2007" s="2" t="s">
        <v>109</v>
      </c>
      <c r="E2007" s="3">
        <v>36392</v>
      </c>
      <c r="F2007" s="4"/>
    </row>
    <row r="2008" spans="1:6" x14ac:dyDescent="0.25">
      <c r="A2008" s="2" t="s">
        <v>26</v>
      </c>
      <c r="B2008" s="2" t="s">
        <v>92</v>
      </c>
      <c r="C2008" s="2" t="s">
        <v>110</v>
      </c>
      <c r="D2008" s="2" t="s">
        <v>109</v>
      </c>
      <c r="E2008" s="3">
        <v>19335</v>
      </c>
      <c r="F2008" s="4"/>
    </row>
  </sheetData>
  <autoFilter ref="A6:G2008" xr:uid="{00000000-0009-0000-0000-000003000000}"/>
  <mergeCells count="2">
    <mergeCell ref="B4:G4"/>
    <mergeCell ref="B1:I1"/>
  </mergeCells>
  <phoneticPr fontId="8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PRODUCCION</vt:lpstr>
      <vt:lpstr>SUPERFICIE</vt:lpstr>
      <vt:lpstr>RENDIMIENTO</vt:lpstr>
      <vt:lpstr>BDatos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2023-09-11T17:32:00Z</cp:lastPrinted>
  <dcterms:created xsi:type="dcterms:W3CDTF">2019-01-21T18:23:43Z</dcterms:created>
  <dcterms:modified xsi:type="dcterms:W3CDTF">2026-03-12T15:47:01Z</dcterms:modified>
</cp:coreProperties>
</file>